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Divulgação - Monitoramento da Câmara\2021\"/>
    </mc:Choice>
  </mc:AlternateContent>
  <bookViews>
    <workbookView xWindow="0" yWindow="0" windowWidth="20490" windowHeight="7095" activeTab="3"/>
  </bookViews>
  <sheets>
    <sheet name="Projetos" sheetId="1" r:id="rId1"/>
    <sheet name="Projetos_Por_Vereador" sheetId="3" state="hidden" r:id="rId2"/>
    <sheet name="Projetos_área" sheetId="2" r:id="rId3"/>
    <sheet name="Presença" sheetId="4" r:id="rId4"/>
    <sheet name="Uso_da_Tribuna" sheetId="5" r:id="rId5"/>
    <sheet name="Indicações_-_Quantidade" sheetId="6" r:id="rId6"/>
    <sheet name="Indicações" sheetId="28" state="hidden" r:id="rId7"/>
    <sheet name="Requerimentos" sheetId="10" state="hidden" r:id="rId8"/>
    <sheet name="Requerimento_-_Quantidade" sheetId="8" state="hidden" r:id="rId9"/>
    <sheet name="Abraão_da_Mel_Gil" sheetId="13" state="hidden" r:id="rId10"/>
    <sheet name="Adriana_de_Vander" sheetId="14" state="hidden" r:id="rId11"/>
    <sheet name="Bebeto_do_Rio_Seco" sheetId="21" state="hidden" r:id="rId12"/>
    <sheet name="Bruno_Pinheiro" sheetId="15" state="hidden" r:id="rId13"/>
    <sheet name="Drª_Raquel" sheetId="18" state="hidden" r:id="rId14"/>
    <sheet name="Eduardo_Veiga" sheetId="16" state="hidden" r:id="rId15"/>
    <sheet name="Elísia_Rangel" sheetId="17" state="hidden" r:id="rId16"/>
    <sheet name="Evanildo_Ferreira" sheetId="19" state="hidden" r:id="rId17"/>
    <sheet name="Janderson_Aguiar" sheetId="20" state="hidden" r:id="rId18"/>
    <sheet name="Marcel Chagas" sheetId="29" state="hidden" r:id="rId19"/>
    <sheet name="Rodrigo_Borges" sheetId="22" state="hidden" r:id="rId20"/>
    <sheet name="Roger_Gomes" sheetId="23" state="hidden" r:id="rId21"/>
    <sheet name="Taeta" sheetId="24" state="hidden" r:id="rId22"/>
    <sheet name="Mesa_Diretora" sheetId="26" state="hidden" r:id="rId23"/>
    <sheet name="Poder_Executivo" sheetId="27" state="hidden" r:id="rId24"/>
  </sheets>
  <definedNames>
    <definedName name="_xlnm._FilterDatabase" localSheetId="6" hidden="1">Indicações!$B$5:$H$183</definedName>
    <definedName name="_xlnm._FilterDatabase" localSheetId="0" hidden="1">Projetos!$B$6:$K$265</definedName>
  </definedNames>
  <calcPr calcId="162913"/>
</workbook>
</file>

<file path=xl/calcChain.xml><?xml version="1.0" encoding="utf-8"?>
<calcChain xmlns="http://schemas.openxmlformats.org/spreadsheetml/2006/main">
  <c r="AG8" i="2" l="1"/>
  <c r="CV17" i="4"/>
  <c r="BE19" i="6" l="1"/>
  <c r="BY19" i="6"/>
  <c r="BO19" i="6"/>
  <c r="BO20" i="6"/>
  <c r="BO8" i="6"/>
  <c r="BO9" i="6"/>
  <c r="BO10" i="6"/>
  <c r="BO11" i="6"/>
  <c r="BO12" i="6"/>
  <c r="BO13" i="6"/>
  <c r="BO14" i="6"/>
  <c r="BO15" i="6"/>
  <c r="BO16" i="6"/>
  <c r="BO17" i="6"/>
  <c r="BO18" i="6"/>
  <c r="BO7" i="6"/>
  <c r="AT19" i="6" l="1"/>
  <c r="AT8" i="6"/>
  <c r="AT9" i="6"/>
  <c r="AT10" i="6"/>
  <c r="AT11" i="6"/>
  <c r="AT12" i="6"/>
  <c r="AT13" i="6"/>
  <c r="AT14" i="6"/>
  <c r="AT15" i="6"/>
  <c r="AT16" i="6"/>
  <c r="AT17" i="6"/>
  <c r="AT18" i="6"/>
  <c r="AT7" i="6"/>
  <c r="AU7" i="6" s="1"/>
  <c r="AT20" i="6" l="1"/>
  <c r="AG25" i="2"/>
  <c r="P7" i="6" l="1"/>
  <c r="F8" i="6"/>
  <c r="F7" i="6"/>
  <c r="CQ19" i="4"/>
  <c r="CV7" i="4"/>
  <c r="CS7" i="4"/>
  <c r="CR7" i="4"/>
  <c r="CQ7" i="4"/>
  <c r="CQ7" i="5"/>
  <c r="CQ8" i="5"/>
  <c r="CQ9" i="5"/>
  <c r="CQ10" i="5"/>
  <c r="CQ11" i="5"/>
  <c r="CQ12" i="5"/>
  <c r="CQ13" i="5"/>
  <c r="CQ14" i="5"/>
  <c r="CQ15" i="5"/>
  <c r="CQ16" i="5"/>
  <c r="CQ17" i="5"/>
  <c r="CQ18" i="5"/>
  <c r="CQ6" i="5"/>
  <c r="AR7" i="5"/>
  <c r="AR8" i="5"/>
  <c r="AR9" i="5"/>
  <c r="AR10" i="5"/>
  <c r="AR11" i="5"/>
  <c r="AR12" i="5"/>
  <c r="AR13" i="5"/>
  <c r="AR14" i="5"/>
  <c r="AR15" i="5"/>
  <c r="AR16" i="5"/>
  <c r="AR17" i="5"/>
  <c r="AR18" i="5"/>
  <c r="AR6" i="5"/>
  <c r="CR8" i="5" l="1"/>
  <c r="CR7" i="5"/>
  <c r="CW20" i="8"/>
  <c r="CV20" i="8"/>
  <c r="CU20" i="8"/>
  <c r="CT20" i="8"/>
  <c r="CS20" i="8"/>
  <c r="CR20" i="8"/>
  <c r="CX20" i="8" s="1"/>
  <c r="CP20" i="8"/>
  <c r="CO20" i="8"/>
  <c r="CN20" i="8"/>
  <c r="CM20" i="8"/>
  <c r="CL20" i="8"/>
  <c r="CK20" i="8"/>
  <c r="CJ20" i="8"/>
  <c r="CI20" i="8"/>
  <c r="CQ20" i="8" s="1"/>
  <c r="CH20" i="8"/>
  <c r="CF20" i="8"/>
  <c r="CE20" i="8"/>
  <c r="CD20" i="8"/>
  <c r="CC20" i="8"/>
  <c r="CB20" i="8"/>
  <c r="CA20" i="8"/>
  <c r="BZ20" i="8"/>
  <c r="BY20" i="8"/>
  <c r="CG20" i="8" s="1"/>
  <c r="BW20" i="8"/>
  <c r="BV20" i="8"/>
  <c r="BU20" i="8"/>
  <c r="BT20" i="8"/>
  <c r="BS20" i="8"/>
  <c r="BR20" i="8"/>
  <c r="BQ20" i="8"/>
  <c r="BP20" i="8"/>
  <c r="BO20" i="8"/>
  <c r="BL20" i="8"/>
  <c r="BK20" i="8"/>
  <c r="BJ20" i="8"/>
  <c r="BI20" i="8"/>
  <c r="BH20" i="8"/>
  <c r="BG20" i="8"/>
  <c r="BF20" i="8"/>
  <c r="BE20" i="8"/>
  <c r="BD20" i="8"/>
  <c r="BC20" i="8"/>
  <c r="BB20" i="8"/>
  <c r="BA20" i="8"/>
  <c r="AZ20" i="8"/>
  <c r="AY20" i="8"/>
  <c r="AX20" i="8"/>
  <c r="AW20" i="8"/>
  <c r="AV20" i="8"/>
  <c r="AU20" i="8"/>
  <c r="AR20" i="8"/>
  <c r="AQ20" i="8"/>
  <c r="AP20" i="8"/>
  <c r="AO20" i="8"/>
  <c r="AN20" i="8"/>
  <c r="AM20" i="8"/>
  <c r="AL20" i="8"/>
  <c r="AK20" i="8"/>
  <c r="AJ20" i="8"/>
  <c r="AH20" i="8"/>
  <c r="AG20" i="8"/>
  <c r="AF20" i="8"/>
  <c r="AE20" i="8"/>
  <c r="AD20" i="8"/>
  <c r="AC20" i="8"/>
  <c r="AB20" i="8"/>
  <c r="AA20" i="8"/>
  <c r="Y20" i="8"/>
  <c r="X20" i="8"/>
  <c r="W20" i="8"/>
  <c r="V20" i="8"/>
  <c r="U20" i="8"/>
  <c r="T20" i="8"/>
  <c r="S20" i="8"/>
  <c r="R20" i="8"/>
  <c r="Q20" i="8"/>
  <c r="O20" i="8"/>
  <c r="N20" i="8"/>
  <c r="M20" i="8"/>
  <c r="L20" i="8"/>
  <c r="K20" i="8"/>
  <c r="J20" i="8"/>
  <c r="I20" i="8"/>
  <c r="H20" i="8"/>
  <c r="G20" i="8"/>
  <c r="E20" i="8"/>
  <c r="D20" i="8"/>
  <c r="F20" i="8" s="1"/>
  <c r="C20" i="8"/>
  <c r="CX19" i="8"/>
  <c r="CY19" i="8" s="1"/>
  <c r="CQ19" i="8"/>
  <c r="CG19" i="8"/>
  <c r="BX19" i="8"/>
  <c r="BN19" i="8"/>
  <c r="BD19" i="8"/>
  <c r="AS19" i="8"/>
  <c r="AI19" i="8"/>
  <c r="AT19" i="8" s="1"/>
  <c r="Z19" i="8"/>
  <c r="P19" i="8"/>
  <c r="F19" i="8"/>
  <c r="CX18" i="8"/>
  <c r="CY18" i="8" s="1"/>
  <c r="CZ18" i="8" s="1"/>
  <c r="CQ18" i="8"/>
  <c r="CG18" i="8"/>
  <c r="BX18" i="8"/>
  <c r="BN18" i="8"/>
  <c r="BD18" i="8"/>
  <c r="AS18" i="8"/>
  <c r="AI18" i="8"/>
  <c r="Z18" i="8"/>
  <c r="P18" i="8"/>
  <c r="AT18" i="8" s="1"/>
  <c r="F18" i="8"/>
  <c r="CX17" i="8"/>
  <c r="CY17" i="8" s="1"/>
  <c r="CQ17" i="8"/>
  <c r="CG17" i="8"/>
  <c r="BX17" i="8"/>
  <c r="BN17" i="8"/>
  <c r="BD17" i="8"/>
  <c r="AS17" i="8"/>
  <c r="AI17" i="8"/>
  <c r="AT17" i="8" s="1"/>
  <c r="Z17" i="8"/>
  <c r="P17" i="8"/>
  <c r="F17" i="8"/>
  <c r="CX16" i="8"/>
  <c r="CY16" i="8" s="1"/>
  <c r="CZ16" i="8" s="1"/>
  <c r="CQ16" i="8"/>
  <c r="CG16" i="8"/>
  <c r="BX16" i="8"/>
  <c r="BN16" i="8"/>
  <c r="BD16" i="8"/>
  <c r="AS16" i="8"/>
  <c r="AI16" i="8"/>
  <c r="Z16" i="8"/>
  <c r="P16" i="8"/>
  <c r="AT16" i="8" s="1"/>
  <c r="F16" i="8"/>
  <c r="CX15" i="8"/>
  <c r="CY15" i="8" s="1"/>
  <c r="CQ15" i="8"/>
  <c r="CG15" i="8"/>
  <c r="BX15" i="8"/>
  <c r="BN15" i="8"/>
  <c r="BD15" i="8"/>
  <c r="AS15" i="8"/>
  <c r="AI15" i="8"/>
  <c r="AT15" i="8" s="1"/>
  <c r="Z15" i="8"/>
  <c r="P15" i="8"/>
  <c r="F15" i="8"/>
  <c r="CX14" i="8"/>
  <c r="CY14" i="8" s="1"/>
  <c r="CZ14" i="8" s="1"/>
  <c r="CQ14" i="8"/>
  <c r="CG14" i="8"/>
  <c r="BX14" i="8"/>
  <c r="BN14" i="8"/>
  <c r="BD14" i="8"/>
  <c r="AS14" i="8"/>
  <c r="AI14" i="8"/>
  <c r="Z14" i="8"/>
  <c r="P14" i="8"/>
  <c r="AT14" i="8" s="1"/>
  <c r="F14" i="8"/>
  <c r="CX13" i="8"/>
  <c r="CY13" i="8" s="1"/>
  <c r="CQ13" i="8"/>
  <c r="CG13" i="8"/>
  <c r="BX13" i="8"/>
  <c r="BN13" i="8"/>
  <c r="BD13" i="8"/>
  <c r="AS13" i="8"/>
  <c r="AI13" i="8"/>
  <c r="Z13" i="8"/>
  <c r="P13" i="8"/>
  <c r="F13" i="8"/>
  <c r="CX12" i="8"/>
  <c r="CY12" i="8" s="1"/>
  <c r="CZ12" i="8" s="1"/>
  <c r="CQ12" i="8"/>
  <c r="CG12" i="8"/>
  <c r="BX12" i="8"/>
  <c r="BN12" i="8"/>
  <c r="BD12" i="8"/>
  <c r="AS12" i="8"/>
  <c r="AI12" i="8"/>
  <c r="Z12" i="8"/>
  <c r="P12" i="8"/>
  <c r="AT12" i="8" s="1"/>
  <c r="F12" i="8"/>
  <c r="CX11" i="8"/>
  <c r="CY11" i="8" s="1"/>
  <c r="CQ11" i="8"/>
  <c r="CG11" i="8"/>
  <c r="BX11" i="8"/>
  <c r="BN11" i="8"/>
  <c r="BD11" i="8"/>
  <c r="AS11" i="8"/>
  <c r="AI11" i="8"/>
  <c r="AT11" i="8" s="1"/>
  <c r="Z11" i="8"/>
  <c r="P11" i="8"/>
  <c r="F11" i="8"/>
  <c r="CX10" i="8"/>
  <c r="CY10" i="8" s="1"/>
  <c r="CZ10" i="8" s="1"/>
  <c r="CQ10" i="8"/>
  <c r="CG10" i="8"/>
  <c r="BX10" i="8"/>
  <c r="BN10" i="8"/>
  <c r="BD10" i="8"/>
  <c r="AS10" i="8"/>
  <c r="AI10" i="8"/>
  <c r="Z10" i="8"/>
  <c r="P10" i="8"/>
  <c r="AT10" i="8" s="1"/>
  <c r="F10" i="8"/>
  <c r="CX9" i="8"/>
  <c r="CY9" i="8" s="1"/>
  <c r="CQ9" i="8"/>
  <c r="CG9" i="8"/>
  <c r="BX9" i="8"/>
  <c r="BN9" i="8"/>
  <c r="BD9" i="8"/>
  <c r="AS9" i="8"/>
  <c r="AI9" i="8"/>
  <c r="AT9" i="8" s="1"/>
  <c r="Z9" i="8"/>
  <c r="P9" i="8"/>
  <c r="F9" i="8"/>
  <c r="CX8" i="8"/>
  <c r="CY8" i="8" s="1"/>
  <c r="CQ8" i="8"/>
  <c r="CG8" i="8"/>
  <c r="BX8" i="8"/>
  <c r="BN8" i="8"/>
  <c r="BD8" i="8"/>
  <c r="AS8" i="8"/>
  <c r="AI8" i="8"/>
  <c r="Z8" i="8"/>
  <c r="P8" i="8"/>
  <c r="F8" i="8"/>
  <c r="CX7" i="8"/>
  <c r="CY7" i="8" s="1"/>
  <c r="CQ7" i="8"/>
  <c r="CG7" i="8"/>
  <c r="BX7" i="8"/>
  <c r="BX20" i="8" s="1"/>
  <c r="BN7" i="8"/>
  <c r="BN20" i="8" s="1"/>
  <c r="BD7" i="8"/>
  <c r="AS7" i="8"/>
  <c r="AS20" i="8" s="1"/>
  <c r="AI7" i="8"/>
  <c r="AI20" i="8" s="1"/>
  <c r="Z7" i="8"/>
  <c r="Z20" i="8" s="1"/>
  <c r="P7" i="8"/>
  <c r="F7" i="8"/>
  <c r="R5" i="8"/>
  <c r="S5" i="8" s="1"/>
  <c r="T5" i="8" s="1"/>
  <c r="U5" i="8" s="1"/>
  <c r="V5" i="8" s="1"/>
  <c r="W5" i="8" s="1"/>
  <c r="X5" i="8" s="1"/>
  <c r="Y5" i="8" s="1"/>
  <c r="AA5" i="8" s="1"/>
  <c r="AB5" i="8" s="1"/>
  <c r="AC5" i="8" s="1"/>
  <c r="AD5" i="8" s="1"/>
  <c r="AE5" i="8" s="1"/>
  <c r="AF5" i="8" s="1"/>
  <c r="AG5" i="8" s="1"/>
  <c r="AH5" i="8" s="1"/>
  <c r="AJ5" i="8" s="1"/>
  <c r="AK5" i="8" s="1"/>
  <c r="AL5" i="8" s="1"/>
  <c r="AM5" i="8" s="1"/>
  <c r="AN5" i="8" s="1"/>
  <c r="AO5" i="8" s="1"/>
  <c r="AP5" i="8" s="1"/>
  <c r="AQ5" i="8" s="1"/>
  <c r="AR5" i="8" s="1"/>
  <c r="AU5" i="8" s="1"/>
  <c r="AV5" i="8" s="1"/>
  <c r="AW5" i="8" s="1"/>
  <c r="AX5" i="8" s="1"/>
  <c r="AY5" i="8" s="1"/>
  <c r="AZ5" i="8" s="1"/>
  <c r="BA5" i="8" s="1"/>
  <c r="BB5" i="8" s="1"/>
  <c r="BC5" i="8" s="1"/>
  <c r="BE5" i="8" s="1"/>
  <c r="BF5" i="8" s="1"/>
  <c r="BG5" i="8" s="1"/>
  <c r="BH5" i="8" s="1"/>
  <c r="BI5" i="8" s="1"/>
  <c r="BJ5" i="8" s="1"/>
  <c r="BK5" i="8" s="1"/>
  <c r="BL5" i="8" s="1"/>
  <c r="BM5" i="8" s="1"/>
  <c r="BO5" i="8" s="1"/>
  <c r="BP5" i="8" s="1"/>
  <c r="BQ5" i="8" s="1"/>
  <c r="BR5" i="8" s="1"/>
  <c r="BS5" i="8" s="1"/>
  <c r="BT5" i="8" s="1"/>
  <c r="BU5" i="8" s="1"/>
  <c r="BV5" i="8" s="1"/>
  <c r="BW5" i="8" s="1"/>
  <c r="BY5" i="8" s="1"/>
  <c r="BZ5" i="8" s="1"/>
  <c r="CA5" i="8" s="1"/>
  <c r="CB5" i="8" s="1"/>
  <c r="CC5" i="8" s="1"/>
  <c r="CD5" i="8" s="1"/>
  <c r="CE5" i="8" s="1"/>
  <c r="CF5" i="8" s="1"/>
  <c r="CH5" i="8" s="1"/>
  <c r="CI5" i="8" s="1"/>
  <c r="CJ5" i="8" s="1"/>
  <c r="CK5" i="8" s="1"/>
  <c r="CL5" i="8" s="1"/>
  <c r="CM5" i="8" s="1"/>
  <c r="CN5" i="8" s="1"/>
  <c r="CO5" i="8" s="1"/>
  <c r="CP5" i="8" s="1"/>
  <c r="CR5" i="8" s="1"/>
  <c r="CS5" i="8" s="1"/>
  <c r="CT5" i="8" s="1"/>
  <c r="CU5" i="8" s="1"/>
  <c r="CV5" i="8" s="1"/>
  <c r="CW5" i="8" s="1"/>
  <c r="Q5" i="8"/>
  <c r="CW5" i="6"/>
  <c r="CI20" i="6"/>
  <c r="CH8" i="6"/>
  <c r="CH9" i="6"/>
  <c r="CH10" i="6"/>
  <c r="CH11" i="6"/>
  <c r="CH12" i="6"/>
  <c r="CH13" i="6"/>
  <c r="CH14" i="6"/>
  <c r="CH15" i="6"/>
  <c r="CH16" i="6"/>
  <c r="CH17" i="6"/>
  <c r="CH18" i="6"/>
  <c r="CH19" i="6"/>
  <c r="CH7" i="6"/>
  <c r="Q5" i="6"/>
  <c r="CO19" i="5"/>
  <c r="CP19" i="5"/>
  <c r="F4" i="5"/>
  <c r="G4" i="5" s="1"/>
  <c r="H4" i="5" s="1"/>
  <c r="I4" i="5" s="1"/>
  <c r="J4" i="5" s="1"/>
  <c r="K4" i="5" s="1"/>
  <c r="L4" i="5" s="1"/>
  <c r="M4" i="5" s="1"/>
  <c r="N4" i="5" s="1"/>
  <c r="O4" i="5" s="1"/>
  <c r="P4" i="5" s="1"/>
  <c r="Q4" i="5" s="1"/>
  <c r="R4" i="5" l="1"/>
  <c r="S4" i="5" s="1"/>
  <c r="T4" i="5" s="1"/>
  <c r="U4" i="5" s="1"/>
  <c r="V4" i="5" s="1"/>
  <c r="W4" i="5" s="1"/>
  <c r="X4" i="5" s="1"/>
  <c r="Y4" i="5" s="1"/>
  <c r="Z4" i="5" s="1"/>
  <c r="AA4" i="5" s="1"/>
  <c r="AB4" i="5" s="1"/>
  <c r="AC4" i="5" s="1"/>
  <c r="AD4" i="5" s="1"/>
  <c r="AE4" i="5" s="1"/>
  <c r="AF4" i="5" s="1"/>
  <c r="AG4" i="5" s="1"/>
  <c r="AH4" i="5" s="1"/>
  <c r="AI4" i="5" s="1"/>
  <c r="AJ4" i="5" s="1"/>
  <c r="AK4" i="5" s="1"/>
  <c r="AL4" i="5" s="1"/>
  <c r="AM4" i="5" s="1"/>
  <c r="AN4" i="5" s="1"/>
  <c r="AO4" i="5" s="1"/>
  <c r="AP4" i="5" s="1"/>
  <c r="AS4" i="5" s="1"/>
  <c r="AT4" i="5" s="1"/>
  <c r="AU4" i="5" s="1"/>
  <c r="AV4" i="5" s="1"/>
  <c r="AW4" i="5" s="1"/>
  <c r="AX4" i="5" s="1"/>
  <c r="AY4" i="5" s="1"/>
  <c r="AZ4" i="5" s="1"/>
  <c r="BA4" i="5" s="1"/>
  <c r="BB4" i="5" s="1"/>
  <c r="BC4" i="5" s="1"/>
  <c r="BD4" i="5" s="1"/>
  <c r="BE4" i="5" s="1"/>
  <c r="BF4" i="5" s="1"/>
  <c r="BG4" i="5" s="1"/>
  <c r="BH4" i="5" s="1"/>
  <c r="BI4" i="5" s="1"/>
  <c r="BJ4" i="5" s="1"/>
  <c r="BK4" i="5" s="1"/>
  <c r="BL4" i="5" s="1"/>
  <c r="BM4" i="5" s="1"/>
  <c r="BN4" i="5" s="1"/>
  <c r="BO4" i="5" s="1"/>
  <c r="BP4" i="5" s="1"/>
  <c r="BQ4" i="5" s="1"/>
  <c r="BR4" i="5" s="1"/>
  <c r="BS4" i="5" s="1"/>
  <c r="BT4" i="5" s="1"/>
  <c r="BU4" i="5" s="1"/>
  <c r="BV4" i="5" s="1"/>
  <c r="BW4" i="5" s="1"/>
  <c r="BX4" i="5" s="1"/>
  <c r="BY4" i="5" s="1"/>
  <c r="BZ4" i="5" s="1"/>
  <c r="CA4" i="5" s="1"/>
  <c r="CB4" i="5" s="1"/>
  <c r="CC4" i="5" s="1"/>
  <c r="CD4" i="5" s="1"/>
  <c r="CE4" i="5" s="1"/>
  <c r="CF4" i="5" s="1"/>
  <c r="CG4" i="5" s="1"/>
  <c r="CH4" i="5" s="1"/>
  <c r="CI4" i="5" s="1"/>
  <c r="CJ4" i="5" s="1"/>
  <c r="CK4" i="5" s="1"/>
  <c r="CL4" i="5" s="1"/>
  <c r="CM4" i="5" s="1"/>
  <c r="CN4" i="5" s="1"/>
  <c r="CO4" i="5" s="1"/>
  <c r="P20" i="8"/>
  <c r="AT13" i="8"/>
  <c r="CZ13" i="8" s="1"/>
  <c r="AT20" i="8"/>
  <c r="CZ9" i="8"/>
  <c r="CZ17" i="8"/>
  <c r="CY20" i="8"/>
  <c r="CZ20" i="8" s="1"/>
  <c r="CZ11" i="8"/>
  <c r="CZ15" i="8"/>
  <c r="CZ19" i="8"/>
  <c r="AT8" i="8"/>
  <c r="CZ8" i="8" s="1"/>
  <c r="AT7" i="8"/>
  <c r="CZ7" i="8" s="1"/>
  <c r="B8" i="8"/>
  <c r="B9" i="8"/>
  <c r="B10" i="8"/>
  <c r="B11" i="8"/>
  <c r="B12" i="8"/>
  <c r="B13" i="8"/>
  <c r="B14" i="8"/>
  <c r="B15" i="8"/>
  <c r="B16" i="8"/>
  <c r="B17" i="8"/>
  <c r="B18" i="8"/>
  <c r="B19" i="8"/>
  <c r="B7" i="8"/>
  <c r="B8" i="6"/>
  <c r="B9" i="6"/>
  <c r="B10" i="6"/>
  <c r="B11" i="6"/>
  <c r="B12" i="6"/>
  <c r="B13" i="6"/>
  <c r="B14" i="6"/>
  <c r="B15" i="6"/>
  <c r="B16" i="6"/>
  <c r="B17" i="6"/>
  <c r="B18" i="6"/>
  <c r="B19" i="6"/>
  <c r="B7" i="6"/>
  <c r="C19" i="5"/>
  <c r="D19" i="5"/>
  <c r="B7" i="5"/>
  <c r="B8" i="5"/>
  <c r="B9" i="5"/>
  <c r="B10" i="5"/>
  <c r="B11" i="5"/>
  <c r="B12" i="5"/>
  <c r="B13" i="5"/>
  <c r="B14" i="5"/>
  <c r="B15" i="5"/>
  <c r="B16" i="5"/>
  <c r="B17" i="5"/>
  <c r="B18" i="5"/>
  <c r="B6" i="5"/>
  <c r="B19" i="3" l="1"/>
  <c r="A8" i="3" l="1"/>
  <c r="A9" i="3"/>
  <c r="A10" i="3"/>
  <c r="A11" i="3"/>
  <c r="A12" i="3"/>
  <c r="A13" i="3"/>
  <c r="A14" i="3"/>
  <c r="A15" i="3"/>
  <c r="A16" i="3"/>
  <c r="A17" i="3"/>
  <c r="A18" i="3"/>
  <c r="A7" i="3"/>
  <c r="A6" i="3"/>
  <c r="B6" i="3" s="1"/>
  <c r="CV8" i="4"/>
  <c r="CV9" i="4"/>
  <c r="CV10" i="4"/>
  <c r="CV11" i="4"/>
  <c r="CV12" i="4"/>
  <c r="CV13" i="4"/>
  <c r="CV14" i="4"/>
  <c r="CV15" i="4"/>
  <c r="CV16" i="4"/>
  <c r="CV18" i="4"/>
  <c r="CV19" i="4"/>
  <c r="CT8" i="4"/>
  <c r="CT9" i="4"/>
  <c r="CT10" i="4"/>
  <c r="CT11" i="4"/>
  <c r="CT12" i="4"/>
  <c r="CT13" i="4"/>
  <c r="CT14" i="4"/>
  <c r="CT15" i="4"/>
  <c r="CT16" i="4"/>
  <c r="CT17" i="4"/>
  <c r="CT18" i="4"/>
  <c r="CT19" i="4"/>
  <c r="CT7" i="4"/>
  <c r="CU7" i="4" s="1"/>
  <c r="CW7" i="4" s="1"/>
  <c r="CX7" i="4" s="1"/>
  <c r="CS8" i="4"/>
  <c r="CS9" i="4"/>
  <c r="CS10" i="4"/>
  <c r="CS11" i="4"/>
  <c r="CS12" i="4"/>
  <c r="CS13" i="4"/>
  <c r="CS14" i="4"/>
  <c r="CS15" i="4"/>
  <c r="CS16" i="4"/>
  <c r="CS17" i="4"/>
  <c r="CS18" i="4"/>
  <c r="CS19" i="4"/>
  <c r="CR8" i="4"/>
  <c r="CR9" i="4"/>
  <c r="CR10" i="4"/>
  <c r="CR11" i="4"/>
  <c r="CR12" i="4"/>
  <c r="CR13" i="4"/>
  <c r="CR14" i="4"/>
  <c r="CR15" i="4"/>
  <c r="CR16" i="4"/>
  <c r="CR17" i="4"/>
  <c r="CR18" i="4"/>
  <c r="CR19" i="4"/>
  <c r="CQ8" i="4"/>
  <c r="CQ9" i="4"/>
  <c r="CQ10" i="4"/>
  <c r="CQ11" i="4"/>
  <c r="CQ12" i="4"/>
  <c r="CQ13" i="4"/>
  <c r="CQ14" i="4"/>
  <c r="CQ15" i="4"/>
  <c r="CQ16" i="4"/>
  <c r="CQ17" i="4"/>
  <c r="CQ18" i="4"/>
  <c r="CU17" i="4" l="1"/>
  <c r="CW17" i="4" s="1"/>
  <c r="D9" i="3"/>
  <c r="B9" i="3"/>
  <c r="CU8" i="4"/>
  <c r="D19" i="3"/>
  <c r="M19" i="3"/>
  <c r="L19" i="3"/>
  <c r="K19" i="3"/>
  <c r="J19" i="3"/>
  <c r="I19" i="3"/>
  <c r="H19" i="3"/>
  <c r="G19" i="3"/>
  <c r="F19" i="3"/>
  <c r="E19" i="3"/>
  <c r="C19" i="3"/>
  <c r="Q19" i="3"/>
  <c r="AG13" i="2"/>
  <c r="AG14" i="2"/>
  <c r="AG15" i="2"/>
  <c r="AG16" i="2"/>
  <c r="AG17" i="2"/>
  <c r="AG18" i="2"/>
  <c r="AG19" i="2"/>
  <c r="AG20" i="2"/>
  <c r="AG21" i="2"/>
  <c r="AG22" i="2"/>
  <c r="AG23" i="2"/>
  <c r="AG24" i="2"/>
  <c r="AG26" i="2"/>
  <c r="AG27" i="2"/>
  <c r="AG12" i="2"/>
  <c r="AG11" i="2"/>
  <c r="AG10" i="2"/>
  <c r="AG9" i="2"/>
  <c r="N19" i="3" l="1"/>
  <c r="O19" i="3"/>
  <c r="R19" i="3" s="1"/>
  <c r="AG3" i="2" l="1"/>
  <c r="AH19" i="3"/>
  <c r="AM19" i="3" s="1"/>
  <c r="CR13" i="5"/>
  <c r="CR17" i="5"/>
  <c r="CD19" i="5"/>
  <c r="CR7" i="6"/>
  <c r="CY7" i="6"/>
  <c r="BY7" i="6"/>
  <c r="BE8" i="6"/>
  <c r="BE9" i="6"/>
  <c r="BE10" i="6"/>
  <c r="BE11" i="6"/>
  <c r="BE12" i="6"/>
  <c r="BE13" i="6"/>
  <c r="BE14" i="6"/>
  <c r="BE15" i="6"/>
  <c r="BE16" i="6"/>
  <c r="BE17" i="6"/>
  <c r="BE18" i="6"/>
  <c r="BE7" i="6"/>
  <c r="AJ20" i="6"/>
  <c r="AI9" i="6"/>
  <c r="Z19" i="6"/>
  <c r="AI19" i="6"/>
  <c r="AI8" i="6"/>
  <c r="AI10" i="6"/>
  <c r="AI11" i="6"/>
  <c r="AI12" i="6"/>
  <c r="AI13" i="6"/>
  <c r="AI14" i="6"/>
  <c r="AI15" i="6"/>
  <c r="AI16" i="6"/>
  <c r="AI17" i="6"/>
  <c r="AI18" i="6"/>
  <c r="AI7" i="6"/>
  <c r="Z7" i="6"/>
  <c r="P8" i="6"/>
  <c r="P9" i="6"/>
  <c r="P10" i="6"/>
  <c r="P11" i="6"/>
  <c r="P12" i="6"/>
  <c r="P13" i="6"/>
  <c r="P14" i="6"/>
  <c r="P15" i="6"/>
  <c r="P16" i="6"/>
  <c r="P17" i="6"/>
  <c r="P18" i="6"/>
  <c r="P19" i="6"/>
  <c r="Z8" i="6"/>
  <c r="Z9" i="6"/>
  <c r="Z10" i="6"/>
  <c r="Z11" i="6"/>
  <c r="Z12" i="6"/>
  <c r="Z13" i="6"/>
  <c r="Z14" i="6"/>
  <c r="Z15" i="6"/>
  <c r="Z16" i="6"/>
  <c r="Z17" i="6"/>
  <c r="Z18" i="6"/>
  <c r="CV20" i="6"/>
  <c r="CW20" i="6"/>
  <c r="CX20" i="6"/>
  <c r="Q6" i="3"/>
  <c r="Q13" i="3"/>
  <c r="D7" i="3"/>
  <c r="Q9" i="3"/>
  <c r="Q12" i="3"/>
  <c r="AH15" i="3"/>
  <c r="I18" i="3"/>
  <c r="Q10" i="3"/>
  <c r="Q8" i="3"/>
  <c r="AH16" i="3"/>
  <c r="Q17" i="3"/>
  <c r="BZ20" i="6"/>
  <c r="BW20" i="6"/>
  <c r="BX20" i="6"/>
  <c r="BY8" i="6"/>
  <c r="BY9" i="6"/>
  <c r="BY10" i="6"/>
  <c r="BY11" i="6"/>
  <c r="BY12" i="6"/>
  <c r="BY13" i="6"/>
  <c r="BY14" i="6"/>
  <c r="BY15" i="6"/>
  <c r="BY16" i="6"/>
  <c r="BY17" i="6"/>
  <c r="BY18" i="6"/>
  <c r="CY8" i="6"/>
  <c r="CR8" i="6"/>
  <c r="CY9" i="6"/>
  <c r="CR9" i="6"/>
  <c r="F9" i="6"/>
  <c r="CY10" i="6"/>
  <c r="CR10" i="6"/>
  <c r="F10" i="6"/>
  <c r="CY11" i="6"/>
  <c r="CR11" i="6"/>
  <c r="F11" i="6"/>
  <c r="CY12" i="6"/>
  <c r="CR12" i="6"/>
  <c r="F12" i="6"/>
  <c r="CY13" i="6"/>
  <c r="CR13" i="6"/>
  <c r="F13" i="6"/>
  <c r="CY14" i="6"/>
  <c r="CR14" i="6"/>
  <c r="F14" i="6"/>
  <c r="CY15" i="6"/>
  <c r="CR15" i="6"/>
  <c r="F15" i="6"/>
  <c r="CY16" i="6"/>
  <c r="CR16" i="6"/>
  <c r="F16" i="6"/>
  <c r="CY17" i="6"/>
  <c r="CR17" i="6"/>
  <c r="F17" i="6"/>
  <c r="CY18" i="6"/>
  <c r="CR18" i="6"/>
  <c r="F18" i="6"/>
  <c r="CY19" i="6"/>
  <c r="CR19" i="6"/>
  <c r="F19" i="6"/>
  <c r="CA20" i="6"/>
  <c r="CB20" i="6"/>
  <c r="CC20" i="6"/>
  <c r="CD20" i="6"/>
  <c r="CE20" i="6"/>
  <c r="CF20" i="6"/>
  <c r="CG20" i="6"/>
  <c r="CS20" i="6"/>
  <c r="CT20" i="6"/>
  <c r="CU20" i="6"/>
  <c r="CJ20" i="6"/>
  <c r="CK20" i="6"/>
  <c r="CL20" i="6"/>
  <c r="CM20" i="6"/>
  <c r="CN20" i="6"/>
  <c r="CO20" i="6"/>
  <c r="CP20" i="6"/>
  <c r="CQ20" i="6"/>
  <c r="BP20" i="6"/>
  <c r="BQ20" i="6"/>
  <c r="BR20" i="6"/>
  <c r="BS20" i="6"/>
  <c r="BT20" i="6"/>
  <c r="BU20" i="6"/>
  <c r="BV20" i="6"/>
  <c r="BD20" i="6"/>
  <c r="BF20" i="6"/>
  <c r="BG20" i="6"/>
  <c r="BH20" i="6"/>
  <c r="BI20" i="6"/>
  <c r="BJ20" i="6"/>
  <c r="BK20" i="6"/>
  <c r="BL20" i="6"/>
  <c r="BM20" i="6"/>
  <c r="AR20" i="6"/>
  <c r="AV20" i="6"/>
  <c r="AW20" i="6"/>
  <c r="AX20" i="6"/>
  <c r="AY20" i="6"/>
  <c r="AZ20" i="6"/>
  <c r="BA20" i="6"/>
  <c r="BB20" i="6"/>
  <c r="BC20" i="6"/>
  <c r="AK20" i="6"/>
  <c r="AL20" i="6"/>
  <c r="AM20" i="6"/>
  <c r="AN20" i="6"/>
  <c r="AO20" i="6"/>
  <c r="AP20" i="6"/>
  <c r="AQ20" i="6"/>
  <c r="Y20" i="6"/>
  <c r="AA20" i="6"/>
  <c r="AB20" i="6"/>
  <c r="AC20" i="6"/>
  <c r="AD20" i="6"/>
  <c r="AE20" i="6"/>
  <c r="AF20" i="6"/>
  <c r="AG20" i="6"/>
  <c r="AH20" i="6"/>
  <c r="O20" i="6"/>
  <c r="Q20" i="6"/>
  <c r="R20" i="6"/>
  <c r="S20" i="6"/>
  <c r="T20" i="6"/>
  <c r="U20" i="6"/>
  <c r="V20" i="6"/>
  <c r="W20" i="6"/>
  <c r="X20" i="6"/>
  <c r="G20" i="6"/>
  <c r="H20" i="6"/>
  <c r="I20" i="6"/>
  <c r="J20" i="6"/>
  <c r="K20" i="6"/>
  <c r="L20" i="6"/>
  <c r="M20" i="6"/>
  <c r="N20" i="6"/>
  <c r="C20" i="6"/>
  <c r="D20" i="6"/>
  <c r="E20" i="6"/>
  <c r="AD6" i="3"/>
  <c r="AD7" i="3"/>
  <c r="AD8" i="3"/>
  <c r="AD9" i="3"/>
  <c r="AD12" i="3"/>
  <c r="AD13" i="3"/>
  <c r="AD15" i="3"/>
  <c r="AD18" i="3"/>
  <c r="AD19" i="3"/>
  <c r="AB6" i="3"/>
  <c r="AB7" i="3"/>
  <c r="AB8" i="3"/>
  <c r="AB9" i="3"/>
  <c r="AB10" i="3"/>
  <c r="AB12" i="3"/>
  <c r="AB13" i="3"/>
  <c r="AB19" i="3"/>
  <c r="Z6" i="3"/>
  <c r="Z7" i="3"/>
  <c r="Z8" i="3"/>
  <c r="Z9" i="3"/>
  <c r="Z10" i="3"/>
  <c r="Z12" i="3"/>
  <c r="Z13" i="3"/>
  <c r="Z17" i="3"/>
  <c r="Z19" i="3"/>
  <c r="X6" i="3"/>
  <c r="X7" i="3"/>
  <c r="X8" i="3"/>
  <c r="X9" i="3"/>
  <c r="X10" i="3"/>
  <c r="X11" i="3"/>
  <c r="X12" i="3"/>
  <c r="X13" i="3"/>
  <c r="X17" i="3"/>
  <c r="X19" i="3"/>
  <c r="V6" i="3"/>
  <c r="V7" i="3"/>
  <c r="V8" i="3"/>
  <c r="V9" i="3"/>
  <c r="V10" i="3"/>
  <c r="V11" i="3"/>
  <c r="V12" i="3"/>
  <c r="V13" i="3"/>
  <c r="V18" i="3"/>
  <c r="V19" i="3"/>
  <c r="T6" i="3"/>
  <c r="T7" i="3"/>
  <c r="T8" i="3"/>
  <c r="T9" i="3"/>
  <c r="T10" i="3"/>
  <c r="T11" i="3"/>
  <c r="T12" i="3"/>
  <c r="T13" i="3"/>
  <c r="T14" i="3"/>
  <c r="T17" i="3"/>
  <c r="T19" i="3"/>
  <c r="I6" i="3"/>
  <c r="G6" i="3"/>
  <c r="E6" i="3"/>
  <c r="C6" i="3"/>
  <c r="M7" i="3"/>
  <c r="K7" i="3"/>
  <c r="I7" i="3"/>
  <c r="G7" i="3"/>
  <c r="C7" i="3"/>
  <c r="M8" i="3"/>
  <c r="K8" i="3"/>
  <c r="I8" i="3"/>
  <c r="G8" i="3"/>
  <c r="E8" i="3"/>
  <c r="C8" i="3"/>
  <c r="K9" i="3"/>
  <c r="I9" i="3"/>
  <c r="G9" i="3"/>
  <c r="C9" i="3"/>
  <c r="M10" i="3"/>
  <c r="K10" i="3"/>
  <c r="I10" i="3"/>
  <c r="G10" i="3"/>
  <c r="E10" i="3"/>
  <c r="C10" i="3"/>
  <c r="M11" i="3"/>
  <c r="G11" i="3"/>
  <c r="E11" i="3"/>
  <c r="M12" i="3"/>
  <c r="K12" i="3"/>
  <c r="I12" i="3"/>
  <c r="G12" i="3"/>
  <c r="E12" i="3"/>
  <c r="C12" i="3"/>
  <c r="M13" i="3"/>
  <c r="K13" i="3"/>
  <c r="I13" i="3"/>
  <c r="G13" i="3"/>
  <c r="E13" i="3"/>
  <c r="C13" i="3"/>
  <c r="K14" i="3"/>
  <c r="C14" i="3"/>
  <c r="I15" i="3"/>
  <c r="M17" i="3"/>
  <c r="K17" i="3"/>
  <c r="I17" i="3"/>
  <c r="G17" i="3"/>
  <c r="E17" i="3"/>
  <c r="C17" i="3"/>
  <c r="G18" i="3"/>
  <c r="L6" i="3"/>
  <c r="H6" i="3"/>
  <c r="F6" i="3"/>
  <c r="L7" i="3"/>
  <c r="J7" i="3"/>
  <c r="H7" i="3"/>
  <c r="F7" i="3"/>
  <c r="B7" i="3"/>
  <c r="L8" i="3"/>
  <c r="J8" i="3"/>
  <c r="H8" i="3"/>
  <c r="F8" i="3"/>
  <c r="D8" i="3"/>
  <c r="B8" i="3"/>
  <c r="L9" i="3"/>
  <c r="J9" i="3"/>
  <c r="F9" i="3"/>
  <c r="L10" i="3"/>
  <c r="J10" i="3"/>
  <c r="H10" i="3"/>
  <c r="F10" i="3"/>
  <c r="D10" i="3"/>
  <c r="B10" i="3"/>
  <c r="H11" i="3"/>
  <c r="F11" i="3"/>
  <c r="L12" i="3"/>
  <c r="J12" i="3"/>
  <c r="H12" i="3"/>
  <c r="F12" i="3"/>
  <c r="D12" i="3"/>
  <c r="B12" i="3"/>
  <c r="L13" i="3"/>
  <c r="J13" i="3"/>
  <c r="H13" i="3"/>
  <c r="F13" i="3"/>
  <c r="D13" i="3"/>
  <c r="B13" i="3"/>
  <c r="L14" i="3"/>
  <c r="D14" i="3"/>
  <c r="F15" i="3"/>
  <c r="L17" i="3"/>
  <c r="J17" i="3"/>
  <c r="H17" i="3"/>
  <c r="F17" i="3"/>
  <c r="D17" i="3"/>
  <c r="B17" i="3"/>
  <c r="D18" i="3"/>
  <c r="AC6" i="3"/>
  <c r="AC7" i="3"/>
  <c r="AC8" i="3"/>
  <c r="AC9" i="3"/>
  <c r="AC10" i="3"/>
  <c r="AC11" i="3"/>
  <c r="AC12" i="3"/>
  <c r="AC13" i="3"/>
  <c r="AC14" i="3"/>
  <c r="AC17" i="3"/>
  <c r="AC19" i="3"/>
  <c r="AA6" i="3"/>
  <c r="AA7" i="3"/>
  <c r="AA8" i="3"/>
  <c r="AA9" i="3"/>
  <c r="AA10" i="3"/>
  <c r="AA12" i="3"/>
  <c r="AA13" i="3"/>
  <c r="AA17" i="3"/>
  <c r="AA18" i="3"/>
  <c r="AA19" i="3"/>
  <c r="Y6" i="3"/>
  <c r="Y7" i="3"/>
  <c r="Y8" i="3"/>
  <c r="Y9" i="3"/>
  <c r="Y10" i="3"/>
  <c r="Y11" i="3"/>
  <c r="Y12" i="3"/>
  <c r="Y13" i="3"/>
  <c r="Y14" i="3"/>
  <c r="Y17" i="3"/>
  <c r="Y19" i="3"/>
  <c r="W6" i="3"/>
  <c r="W7" i="3"/>
  <c r="W8" i="3"/>
  <c r="W9" i="3"/>
  <c r="W10" i="3"/>
  <c r="W12" i="3"/>
  <c r="W13" i="3"/>
  <c r="W15" i="3"/>
  <c r="W17" i="3"/>
  <c r="W18" i="3"/>
  <c r="W19" i="3"/>
  <c r="U6" i="3"/>
  <c r="U7" i="3"/>
  <c r="U8" i="3"/>
  <c r="U9" i="3"/>
  <c r="U10" i="3"/>
  <c r="U12" i="3"/>
  <c r="U13" i="3"/>
  <c r="U14" i="3"/>
  <c r="U15" i="3"/>
  <c r="U17" i="3"/>
  <c r="U18" i="3"/>
  <c r="U19" i="3"/>
  <c r="S7" i="3"/>
  <c r="S8" i="3"/>
  <c r="S9" i="3"/>
  <c r="S10" i="3"/>
  <c r="S11" i="3"/>
  <c r="S12" i="3"/>
  <c r="S13" i="3"/>
  <c r="S17" i="3"/>
  <c r="S19" i="3"/>
  <c r="AF12" i="3"/>
  <c r="AB6" i="2"/>
  <c r="AC8" i="2" s="1"/>
  <c r="R5" i="6"/>
  <c r="S5" i="6" s="1"/>
  <c r="T5" i="6" s="1"/>
  <c r="U5" i="6" s="1"/>
  <c r="V5" i="6" s="1"/>
  <c r="W5" i="6" s="1"/>
  <c r="X5" i="6" s="1"/>
  <c r="Y5" i="6" s="1"/>
  <c r="AA5" i="6" s="1"/>
  <c r="AB5" i="6" s="1"/>
  <c r="AC5" i="6" s="1"/>
  <c r="AD5" i="6" s="1"/>
  <c r="AE5" i="6" s="1"/>
  <c r="AF5" i="6" s="1"/>
  <c r="AG5" i="6" s="1"/>
  <c r="AH5" i="6" s="1"/>
  <c r="AJ5" i="6" s="1"/>
  <c r="AK5" i="6" s="1"/>
  <c r="AL5" i="6" s="1"/>
  <c r="AM5" i="6" s="1"/>
  <c r="AN5" i="6" s="1"/>
  <c r="AO5" i="6" s="1"/>
  <c r="AP5" i="6" s="1"/>
  <c r="AQ5" i="6" s="1"/>
  <c r="AR5" i="6" s="1"/>
  <c r="AV5" i="6" s="1"/>
  <c r="AW5" i="6" s="1"/>
  <c r="AX5" i="6" s="1"/>
  <c r="AY5" i="6" s="1"/>
  <c r="AZ5" i="6" s="1"/>
  <c r="BA5" i="6" s="1"/>
  <c r="BB5" i="6" s="1"/>
  <c r="BC5" i="6" s="1"/>
  <c r="BD5" i="6" s="1"/>
  <c r="BF5" i="6" s="1"/>
  <c r="BG5" i="6" s="1"/>
  <c r="BH5" i="6" s="1"/>
  <c r="BI5" i="6" s="1"/>
  <c r="BJ5" i="6" s="1"/>
  <c r="BK5" i="6" s="1"/>
  <c r="BL5" i="6" s="1"/>
  <c r="BM5" i="6" s="1"/>
  <c r="BN5" i="6" s="1"/>
  <c r="BP5" i="6" s="1"/>
  <c r="BQ5" i="6" s="1"/>
  <c r="BR5" i="6" s="1"/>
  <c r="BS5" i="6" s="1"/>
  <c r="BT5" i="6" s="1"/>
  <c r="BU5" i="6" s="1"/>
  <c r="BV5" i="6" s="1"/>
  <c r="BW5" i="6" s="1"/>
  <c r="BX5" i="6" s="1"/>
  <c r="BZ5" i="6" s="1"/>
  <c r="CA5" i="6" s="1"/>
  <c r="CB5" i="6" s="1"/>
  <c r="CC5" i="6" s="1"/>
  <c r="CD5" i="6" s="1"/>
  <c r="CE5" i="6" s="1"/>
  <c r="CF5" i="6" s="1"/>
  <c r="CG5" i="6" s="1"/>
  <c r="E19" i="5"/>
  <c r="F19" i="5"/>
  <c r="G19" i="5"/>
  <c r="H19" i="5"/>
  <c r="I19" i="5"/>
  <c r="CN19" i="5"/>
  <c r="CM19" i="5"/>
  <c r="CJ19" i="5"/>
  <c r="CI19" i="5"/>
  <c r="CH19" i="5"/>
  <c r="CG19" i="5"/>
  <c r="CF19" i="5"/>
  <c r="CE19" i="5"/>
  <c r="CC19" i="5"/>
  <c r="CB19" i="5"/>
  <c r="CA19" i="5"/>
  <c r="BZ19" i="5"/>
  <c r="BY19" i="5"/>
  <c r="BX19" i="5"/>
  <c r="BW19" i="5"/>
  <c r="BV19" i="5"/>
  <c r="BU19" i="5"/>
  <c r="BT19" i="5"/>
  <c r="BS19" i="5"/>
  <c r="BR19" i="5"/>
  <c r="BQ19" i="5"/>
  <c r="BP19" i="5"/>
  <c r="BO19" i="5"/>
  <c r="BN19" i="5"/>
  <c r="BM19" i="5"/>
  <c r="BL19" i="5"/>
  <c r="BK19" i="5"/>
  <c r="BJ19" i="5"/>
  <c r="BI19" i="5"/>
  <c r="BH19" i="5"/>
  <c r="BG19" i="5"/>
  <c r="BF19" i="5"/>
  <c r="BE19" i="5"/>
  <c r="BD19" i="5"/>
  <c r="BC19" i="5"/>
  <c r="BB19" i="5"/>
  <c r="BA19" i="5"/>
  <c r="AZ19" i="5"/>
  <c r="AY19" i="5"/>
  <c r="AX19" i="5"/>
  <c r="AW19" i="5"/>
  <c r="AV19" i="5"/>
  <c r="AU19" i="5"/>
  <c r="AT19" i="5"/>
  <c r="AS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G5" i="4"/>
  <c r="H5" i="4" s="1"/>
  <c r="I5" i="4" s="1"/>
  <c r="J5" i="4" s="1"/>
  <c r="AH14" i="3"/>
  <c r="Q14" i="3"/>
  <c r="V14" i="3"/>
  <c r="Z14" i="3"/>
  <c r="M14" i="3"/>
  <c r="W14" i="3"/>
  <c r="AA14" i="3"/>
  <c r="H14" i="3"/>
  <c r="G14" i="3"/>
  <c r="AB14" i="3"/>
  <c r="F14" i="3"/>
  <c r="E14" i="3"/>
  <c r="S14" i="3"/>
  <c r="B14" i="3"/>
  <c r="J14" i="3"/>
  <c r="I14" i="3"/>
  <c r="X14" i="3"/>
  <c r="AD14" i="3"/>
  <c r="X6" i="2"/>
  <c r="F6" i="2"/>
  <c r="G8" i="2" s="1"/>
  <c r="J6" i="2"/>
  <c r="T6" i="2"/>
  <c r="R6" i="2"/>
  <c r="N6" i="2"/>
  <c r="L6" i="2"/>
  <c r="H6" i="2"/>
  <c r="D6" i="2"/>
  <c r="E7" i="3"/>
  <c r="P6" i="2"/>
  <c r="B6" i="2"/>
  <c r="S6" i="3"/>
  <c r="K6" i="3"/>
  <c r="J6" i="3"/>
  <c r="AD17" i="3"/>
  <c r="N10" i="3"/>
  <c r="O8" i="2"/>
  <c r="V17" i="3"/>
  <c r="AB17" i="3"/>
  <c r="X8" i="2"/>
  <c r="F8" i="2"/>
  <c r="J8" i="2"/>
  <c r="AC25" i="2" l="1"/>
  <c r="AB25" i="2"/>
  <c r="CZ7" i="6"/>
  <c r="CH20" i="6"/>
  <c r="C8" i="2"/>
  <c r="B25" i="2"/>
  <c r="C25" i="2"/>
  <c r="P8" i="2"/>
  <c r="Q25" i="2"/>
  <c r="P25" i="2"/>
  <c r="D9" i="2"/>
  <c r="D10" i="2"/>
  <c r="E25" i="2"/>
  <c r="D25" i="2"/>
  <c r="I25" i="2"/>
  <c r="H25" i="2"/>
  <c r="L9" i="2"/>
  <c r="M25" i="2"/>
  <c r="L25" i="2"/>
  <c r="N8" i="2"/>
  <c r="N25" i="2"/>
  <c r="O25" i="2"/>
  <c r="R25" i="2"/>
  <c r="S25" i="2"/>
  <c r="T8" i="2"/>
  <c r="U25" i="2"/>
  <c r="T25" i="2"/>
  <c r="J25" i="2"/>
  <c r="K25" i="2"/>
  <c r="F25" i="2"/>
  <c r="G25" i="2"/>
  <c r="Y8" i="2"/>
  <c r="Y25" i="2"/>
  <c r="X25" i="2"/>
  <c r="AB9" i="2"/>
  <c r="AB8" i="2"/>
  <c r="AE6" i="3"/>
  <c r="AU9" i="6"/>
  <c r="AU17" i="6"/>
  <c r="AU13" i="6"/>
  <c r="H9" i="2"/>
  <c r="H13" i="2"/>
  <c r="CY20" i="6"/>
  <c r="AU18" i="6"/>
  <c r="CI5" i="6"/>
  <c r="CJ5" i="6" s="1"/>
  <c r="CK5" i="6" s="1"/>
  <c r="CL5" i="6" s="1"/>
  <c r="CM5" i="6" s="1"/>
  <c r="CN5" i="6" s="1"/>
  <c r="CO5" i="6" s="1"/>
  <c r="CP5" i="6" s="1"/>
  <c r="CQ5" i="6" s="1"/>
  <c r="CS5" i="6" s="1"/>
  <c r="CT5" i="6" s="1"/>
  <c r="CU5" i="6" s="1"/>
  <c r="CV5" i="6" s="1"/>
  <c r="CR20" i="6"/>
  <c r="Z20" i="6"/>
  <c r="AI20" i="6"/>
  <c r="F20" i="6"/>
  <c r="AU12" i="6"/>
  <c r="CR16" i="5"/>
  <c r="CR12" i="5"/>
  <c r="K5" i="4"/>
  <c r="L5" i="4" s="1"/>
  <c r="M5" i="4" s="1"/>
  <c r="N5" i="4" s="1"/>
  <c r="O5" i="4" s="1"/>
  <c r="P5" i="4" s="1"/>
  <c r="Q5" i="4" s="1"/>
  <c r="I8" i="2"/>
  <c r="R9" i="2"/>
  <c r="S8" i="2"/>
  <c r="BY20" i="6"/>
  <c r="P20" i="6"/>
  <c r="CR15" i="5"/>
  <c r="CR11" i="5"/>
  <c r="CR14" i="5"/>
  <c r="N12" i="3"/>
  <c r="N8" i="3"/>
  <c r="N13" i="3"/>
  <c r="AC27" i="2"/>
  <c r="AC24" i="2"/>
  <c r="AC22" i="2"/>
  <c r="AC20" i="2"/>
  <c r="AC18" i="2"/>
  <c r="AC16" i="2"/>
  <c r="AC14" i="2"/>
  <c r="AC12" i="2"/>
  <c r="AC10" i="2"/>
  <c r="AB27" i="2"/>
  <c r="AB24" i="2"/>
  <c r="AB22" i="2"/>
  <c r="AB20" i="2"/>
  <c r="AB18" i="2"/>
  <c r="AB16" i="2"/>
  <c r="AB14" i="2"/>
  <c r="AB12" i="2"/>
  <c r="AB10" i="2"/>
  <c r="AC26" i="2"/>
  <c r="AC23" i="2"/>
  <c r="AC21" i="2"/>
  <c r="AC19" i="2"/>
  <c r="AC17" i="2"/>
  <c r="AC15" i="2"/>
  <c r="AC13" i="2"/>
  <c r="AC11" i="2"/>
  <c r="AC9" i="2"/>
  <c r="AB26" i="2"/>
  <c r="AB23" i="2"/>
  <c r="AB21" i="2"/>
  <c r="AB19" i="2"/>
  <c r="AB17" i="2"/>
  <c r="AB15" i="2"/>
  <c r="AB13" i="2"/>
  <c r="AB11" i="2"/>
  <c r="AD10" i="3"/>
  <c r="AF10" i="3" s="1"/>
  <c r="Q8" i="2"/>
  <c r="M6" i="3"/>
  <c r="C9" i="2"/>
  <c r="C13" i="2"/>
  <c r="C17" i="2"/>
  <c r="C21" i="2"/>
  <c r="C26" i="2"/>
  <c r="B11" i="2"/>
  <c r="B15" i="2"/>
  <c r="B19" i="2"/>
  <c r="B23" i="2"/>
  <c r="C10" i="2"/>
  <c r="C14" i="2"/>
  <c r="C18" i="2"/>
  <c r="C22" i="2"/>
  <c r="C27" i="2"/>
  <c r="B12" i="2"/>
  <c r="B16" i="2"/>
  <c r="B20" i="2"/>
  <c r="B24" i="2"/>
  <c r="B9" i="2"/>
  <c r="C11" i="2"/>
  <c r="C15" i="2"/>
  <c r="C19" i="2"/>
  <c r="C23" i="2"/>
  <c r="B13" i="2"/>
  <c r="B17" i="2"/>
  <c r="B21" i="2"/>
  <c r="B26" i="2"/>
  <c r="B8" i="2"/>
  <c r="C12" i="2"/>
  <c r="C16" i="2"/>
  <c r="C20" i="2"/>
  <c r="C24" i="2"/>
  <c r="B10" i="2"/>
  <c r="B14" i="2"/>
  <c r="B18" i="2"/>
  <c r="B22" i="2"/>
  <c r="B27" i="2"/>
  <c r="P9" i="2"/>
  <c r="P10" i="2"/>
  <c r="P11" i="2"/>
  <c r="P12" i="2"/>
  <c r="P13" i="2"/>
  <c r="P14" i="2"/>
  <c r="P15" i="2"/>
  <c r="P16" i="2"/>
  <c r="P17" i="2"/>
  <c r="P18" i="2"/>
  <c r="P19" i="2"/>
  <c r="P20" i="2"/>
  <c r="P21" i="2"/>
  <c r="P22" i="2"/>
  <c r="P23" i="2"/>
  <c r="P24" i="2"/>
  <c r="P26" i="2"/>
  <c r="P27" i="2"/>
  <c r="Q9" i="2"/>
  <c r="Q10" i="2"/>
  <c r="Q11" i="2"/>
  <c r="Q12" i="2"/>
  <c r="Q13" i="2"/>
  <c r="Q14" i="2"/>
  <c r="Q15" i="2"/>
  <c r="Q16" i="2"/>
  <c r="Q17" i="2"/>
  <c r="Q18" i="2"/>
  <c r="Q19" i="2"/>
  <c r="Q20" i="2"/>
  <c r="Q21" i="2"/>
  <c r="Q22" i="2"/>
  <c r="Q23" i="2"/>
  <c r="Q24" i="2"/>
  <c r="Q26" i="2"/>
  <c r="Q27" i="2"/>
  <c r="J9" i="2"/>
  <c r="J10" i="2"/>
  <c r="J11" i="2"/>
  <c r="J12" i="2"/>
  <c r="J13" i="2"/>
  <c r="J14" i="2"/>
  <c r="J15" i="2"/>
  <c r="J16" i="2"/>
  <c r="J17" i="2"/>
  <c r="J18" i="2"/>
  <c r="J19" i="2"/>
  <c r="J20" i="2"/>
  <c r="J21" i="2"/>
  <c r="J22" i="2"/>
  <c r="J23" i="2"/>
  <c r="J24" i="2"/>
  <c r="J26" i="2"/>
  <c r="J27" i="2"/>
  <c r="K9" i="2"/>
  <c r="K10" i="2"/>
  <c r="K11" i="2"/>
  <c r="K12" i="2"/>
  <c r="K13" i="2"/>
  <c r="K14" i="2"/>
  <c r="K15" i="2"/>
  <c r="K16" i="2"/>
  <c r="K17" i="2"/>
  <c r="K18" i="2"/>
  <c r="K19" i="2"/>
  <c r="K20" i="2"/>
  <c r="K21" i="2"/>
  <c r="K22" i="2"/>
  <c r="K23" i="2"/>
  <c r="K24" i="2"/>
  <c r="K26" i="2"/>
  <c r="K27" i="2"/>
  <c r="R8" i="2"/>
  <c r="K8" i="2"/>
  <c r="N9" i="2"/>
  <c r="N10" i="2"/>
  <c r="N11" i="2"/>
  <c r="N12" i="2"/>
  <c r="N13" i="2"/>
  <c r="N14" i="2"/>
  <c r="N15" i="2"/>
  <c r="N16" i="2"/>
  <c r="N17" i="2"/>
  <c r="N18" i="2"/>
  <c r="N19" i="2"/>
  <c r="N20" i="2"/>
  <c r="N21" i="2"/>
  <c r="N22" i="2"/>
  <c r="N23" i="2"/>
  <c r="N24" i="2"/>
  <c r="N26" i="2"/>
  <c r="N27" i="2"/>
  <c r="O9" i="2"/>
  <c r="O10" i="2"/>
  <c r="O11" i="2"/>
  <c r="O12" i="2"/>
  <c r="O13" i="2"/>
  <c r="O14" i="2"/>
  <c r="O15" i="2"/>
  <c r="O16" i="2"/>
  <c r="O17" i="2"/>
  <c r="O18" i="2"/>
  <c r="O19" i="2"/>
  <c r="O20" i="2"/>
  <c r="O21" i="2"/>
  <c r="O22" i="2"/>
  <c r="O23" i="2"/>
  <c r="O24" i="2"/>
  <c r="O26" i="2"/>
  <c r="O27" i="2"/>
  <c r="F9" i="2"/>
  <c r="F10" i="2"/>
  <c r="F11" i="2"/>
  <c r="F12" i="2"/>
  <c r="F13" i="2"/>
  <c r="F14" i="2"/>
  <c r="F15" i="2"/>
  <c r="F16" i="2"/>
  <c r="F17" i="2"/>
  <c r="F18" i="2"/>
  <c r="F19" i="2"/>
  <c r="F20" i="2"/>
  <c r="F21" i="2"/>
  <c r="F22" i="2"/>
  <c r="F23" i="2"/>
  <c r="F24" i="2"/>
  <c r="F26" i="2"/>
  <c r="F27" i="2"/>
  <c r="G9" i="2"/>
  <c r="G10" i="2"/>
  <c r="G11" i="2"/>
  <c r="G12" i="2"/>
  <c r="G13" i="2"/>
  <c r="G14" i="2"/>
  <c r="G15" i="2"/>
  <c r="G16" i="2"/>
  <c r="G17" i="2"/>
  <c r="G18" i="2"/>
  <c r="G19" i="2"/>
  <c r="G20" i="2"/>
  <c r="G21" i="2"/>
  <c r="G22" i="2"/>
  <c r="G23" i="2"/>
  <c r="G24" i="2"/>
  <c r="G26" i="2"/>
  <c r="G27" i="2"/>
  <c r="J28" i="2"/>
  <c r="X9" i="2"/>
  <c r="X10" i="2"/>
  <c r="X11" i="2"/>
  <c r="X12" i="2"/>
  <c r="X13" i="2"/>
  <c r="X14" i="2"/>
  <c r="X15" i="2"/>
  <c r="X16" i="2"/>
  <c r="X17" i="2"/>
  <c r="X18" i="2"/>
  <c r="X19" i="2"/>
  <c r="X20" i="2"/>
  <c r="X21" i="2"/>
  <c r="X22" i="2"/>
  <c r="X23" i="2"/>
  <c r="X24" i="2"/>
  <c r="X26" i="2"/>
  <c r="X27" i="2"/>
  <c r="Y9" i="2"/>
  <c r="Y10" i="2"/>
  <c r="Y11" i="2"/>
  <c r="Y12" i="2"/>
  <c r="Y13" i="2"/>
  <c r="Y14" i="2"/>
  <c r="Y15" i="2"/>
  <c r="Y16" i="2"/>
  <c r="Y17" i="2"/>
  <c r="Y18" i="2"/>
  <c r="Y19" i="2"/>
  <c r="Y20" i="2"/>
  <c r="Y21" i="2"/>
  <c r="Y22" i="2"/>
  <c r="Y23" i="2"/>
  <c r="Y24" i="2"/>
  <c r="Y26" i="2"/>
  <c r="Y27" i="2"/>
  <c r="AH13" i="3"/>
  <c r="AM13" i="3" s="1"/>
  <c r="D6" i="3"/>
  <c r="N6" i="3" s="1"/>
  <c r="AJ6" i="3" s="1"/>
  <c r="AH6" i="3"/>
  <c r="AM6" i="3" s="1"/>
  <c r="AH12" i="3"/>
  <c r="AI12" i="3" s="1"/>
  <c r="AH10" i="3"/>
  <c r="AM10" i="3" s="1"/>
  <c r="AH7" i="3"/>
  <c r="Q7" i="3"/>
  <c r="AH17" i="3"/>
  <c r="AM17" i="3" s="1"/>
  <c r="AH8" i="3"/>
  <c r="AM8" i="3" s="1"/>
  <c r="K11" i="3"/>
  <c r="Q11" i="3"/>
  <c r="S27" i="2"/>
  <c r="S24" i="2"/>
  <c r="S22" i="2"/>
  <c r="S20" i="2"/>
  <c r="S18" i="2"/>
  <c r="S16" i="2"/>
  <c r="S14" i="2"/>
  <c r="S12" i="2"/>
  <c r="S10" i="2"/>
  <c r="R27" i="2"/>
  <c r="R24" i="2"/>
  <c r="R22" i="2"/>
  <c r="R20" i="2"/>
  <c r="R18" i="2"/>
  <c r="R16" i="2"/>
  <c r="R14" i="2"/>
  <c r="R12" i="2"/>
  <c r="R10" i="2"/>
  <c r="S26" i="2"/>
  <c r="S23" i="2"/>
  <c r="S21" i="2"/>
  <c r="S19" i="2"/>
  <c r="S17" i="2"/>
  <c r="S15" i="2"/>
  <c r="S13" i="2"/>
  <c r="S11" i="2"/>
  <c r="S9" i="2"/>
  <c r="R26" i="2"/>
  <c r="R23" i="2"/>
  <c r="R21" i="2"/>
  <c r="R19" i="2"/>
  <c r="R17" i="2"/>
  <c r="R15" i="2"/>
  <c r="R13" i="2"/>
  <c r="R11" i="2"/>
  <c r="U23" i="2"/>
  <c r="U19" i="2"/>
  <c r="U17" i="2"/>
  <c r="U14" i="2"/>
  <c r="H15" i="3"/>
  <c r="C15" i="3"/>
  <c r="K15" i="3"/>
  <c r="Z15" i="3"/>
  <c r="T27" i="2"/>
  <c r="T26" i="2"/>
  <c r="T24" i="2"/>
  <c r="T23" i="2"/>
  <c r="T22" i="2"/>
  <c r="T21" i="2"/>
  <c r="T20" i="2"/>
  <c r="T19" i="2"/>
  <c r="T18" i="2"/>
  <c r="T17" i="2"/>
  <c r="T16" i="2"/>
  <c r="T15" i="2"/>
  <c r="T14" i="2"/>
  <c r="T13" i="2"/>
  <c r="T12" i="2"/>
  <c r="T11" i="2"/>
  <c r="T10" i="2"/>
  <c r="T9" i="2"/>
  <c r="U27" i="2"/>
  <c r="U24" i="2"/>
  <c r="U20" i="2"/>
  <c r="U16" i="2"/>
  <c r="U9" i="2"/>
  <c r="S15" i="3"/>
  <c r="U8" i="2"/>
  <c r="Y15" i="3"/>
  <c r="B15" i="3"/>
  <c r="J15" i="3"/>
  <c r="E15" i="3"/>
  <c r="M15" i="3"/>
  <c r="X15" i="3"/>
  <c r="AB15" i="3"/>
  <c r="U26" i="2"/>
  <c r="U22" i="2"/>
  <c r="U21" i="2"/>
  <c r="U18" i="2"/>
  <c r="U15" i="2"/>
  <c r="U13" i="2"/>
  <c r="U12" i="2"/>
  <c r="U11" i="2"/>
  <c r="U10" i="2"/>
  <c r="AC15" i="3"/>
  <c r="AA15" i="3"/>
  <c r="D15" i="3"/>
  <c r="L15" i="3"/>
  <c r="G15" i="3"/>
  <c r="T15" i="3"/>
  <c r="V15" i="3"/>
  <c r="Q15" i="3"/>
  <c r="AM15" i="3" s="1"/>
  <c r="Z6" i="2"/>
  <c r="S18" i="3"/>
  <c r="F18" i="3"/>
  <c r="H18" i="3"/>
  <c r="Q18" i="3"/>
  <c r="J18" i="3"/>
  <c r="C18" i="3"/>
  <c r="K18" i="3"/>
  <c r="AB18" i="3"/>
  <c r="Y18" i="3"/>
  <c r="AC18" i="3"/>
  <c r="B18" i="3"/>
  <c r="L18" i="3"/>
  <c r="E18" i="3"/>
  <c r="M18" i="3"/>
  <c r="T18" i="3"/>
  <c r="X18" i="3"/>
  <c r="Z18" i="3"/>
  <c r="AH18" i="3"/>
  <c r="V6" i="2"/>
  <c r="T16" i="3"/>
  <c r="L16" i="3"/>
  <c r="M16" i="3"/>
  <c r="D16" i="3"/>
  <c r="W16" i="3"/>
  <c r="Y16" i="3"/>
  <c r="E16" i="3"/>
  <c r="O28" i="2"/>
  <c r="CR10" i="5"/>
  <c r="AM12" i="3"/>
  <c r="AF13" i="3"/>
  <c r="AE8" i="3"/>
  <c r="AJ8" i="3" s="1"/>
  <c r="AU8" i="6"/>
  <c r="AU19" i="6"/>
  <c r="AU16" i="6"/>
  <c r="AU15" i="6"/>
  <c r="AU11" i="6"/>
  <c r="AU14" i="6"/>
  <c r="AU10" i="6"/>
  <c r="CR18" i="5"/>
  <c r="CW8" i="4"/>
  <c r="CX8" i="4" s="1"/>
  <c r="AM14" i="3"/>
  <c r="G28" i="2"/>
  <c r="Y28" i="2"/>
  <c r="AE10" i="3"/>
  <c r="AJ10" i="3" s="1"/>
  <c r="BE20" i="6"/>
  <c r="K28" i="2"/>
  <c r="AE12" i="3"/>
  <c r="AJ12" i="3" s="1"/>
  <c r="AE17" i="3"/>
  <c r="AE19" i="3"/>
  <c r="AE13" i="3"/>
  <c r="AJ13" i="3" s="1"/>
  <c r="N17" i="3"/>
  <c r="AF6" i="3"/>
  <c r="N14" i="3"/>
  <c r="AE14" i="3"/>
  <c r="CQ19" i="5"/>
  <c r="CR6" i="5"/>
  <c r="CR9" i="5"/>
  <c r="CU12" i="4"/>
  <c r="CW12" i="4" s="1"/>
  <c r="CX12" i="4" s="1"/>
  <c r="CU14" i="4"/>
  <c r="CW14" i="4" s="1"/>
  <c r="CX14" i="4" s="1"/>
  <c r="O12" i="3"/>
  <c r="R12" i="3" s="1"/>
  <c r="AF7" i="3"/>
  <c r="AC28" i="2"/>
  <c r="O17" i="3"/>
  <c r="R17" i="3" s="1"/>
  <c r="CU19" i="4"/>
  <c r="CW19" i="4" s="1"/>
  <c r="CX19" i="4" s="1"/>
  <c r="CU18" i="4"/>
  <c r="CW18" i="4" s="1"/>
  <c r="CX18" i="4" s="1"/>
  <c r="CX17" i="4"/>
  <c r="CU16" i="4"/>
  <c r="CW16" i="4" s="1"/>
  <c r="CX16" i="4" s="1"/>
  <c r="O13" i="3"/>
  <c r="P13" i="3" s="1"/>
  <c r="O10" i="3"/>
  <c r="R10" i="3" s="1"/>
  <c r="AF17" i="3"/>
  <c r="AF8" i="3"/>
  <c r="AF19" i="3"/>
  <c r="AI19" i="3" s="1"/>
  <c r="AN19" i="3" s="1"/>
  <c r="AG28" i="2"/>
  <c r="O14" i="3"/>
  <c r="O8" i="3"/>
  <c r="P8" i="3" s="1"/>
  <c r="O6" i="3"/>
  <c r="R6" i="3" s="1"/>
  <c r="AF14" i="3"/>
  <c r="O7" i="3"/>
  <c r="N7" i="3"/>
  <c r="AE7" i="3"/>
  <c r="AF9" i="3"/>
  <c r="CU11" i="4"/>
  <c r="CW11" i="4" s="1"/>
  <c r="CX11" i="4" s="1"/>
  <c r="AR19" i="5"/>
  <c r="CU15" i="4"/>
  <c r="CW15" i="4" s="1"/>
  <c r="CX15" i="4" s="1"/>
  <c r="CU13" i="4"/>
  <c r="CW13" i="4" s="1"/>
  <c r="CX13" i="4" s="1"/>
  <c r="CU10" i="4"/>
  <c r="CW10" i="4" s="1"/>
  <c r="CX10" i="4" s="1"/>
  <c r="CU9" i="4"/>
  <c r="CW9" i="4" s="1"/>
  <c r="CX9" i="4" s="1"/>
  <c r="E8" i="2"/>
  <c r="D8" i="2"/>
  <c r="E27" i="2"/>
  <c r="E26" i="2"/>
  <c r="E24" i="2"/>
  <c r="E23" i="2"/>
  <c r="E22" i="2"/>
  <c r="E21" i="2"/>
  <c r="E20" i="2"/>
  <c r="E19" i="2"/>
  <c r="E18" i="2"/>
  <c r="E17" i="2"/>
  <c r="E16" i="2"/>
  <c r="E15" i="2"/>
  <c r="E14" i="2"/>
  <c r="E13" i="2"/>
  <c r="E12" i="2"/>
  <c r="E11" i="2"/>
  <c r="E10" i="2"/>
  <c r="E9" i="2"/>
  <c r="D27" i="2"/>
  <c r="D26" i="2"/>
  <c r="D24" i="2"/>
  <c r="D23" i="2"/>
  <c r="D22" i="2"/>
  <c r="D21" i="2"/>
  <c r="D20" i="2"/>
  <c r="D19" i="2"/>
  <c r="D18" i="2"/>
  <c r="D17" i="2"/>
  <c r="D16" i="2"/>
  <c r="D15" i="2"/>
  <c r="D14" i="2"/>
  <c r="D13" i="2"/>
  <c r="D12" i="2"/>
  <c r="D11" i="2"/>
  <c r="W26" i="2"/>
  <c r="W15" i="2"/>
  <c r="W13" i="2"/>
  <c r="W11" i="2"/>
  <c r="F16" i="3"/>
  <c r="G16" i="3"/>
  <c r="V16" i="3"/>
  <c r="AD16" i="3"/>
  <c r="V23" i="2"/>
  <c r="V21" i="2"/>
  <c r="V19" i="2"/>
  <c r="V15" i="2"/>
  <c r="V13" i="2"/>
  <c r="V11" i="2"/>
  <c r="W23" i="2"/>
  <c r="W19" i="2"/>
  <c r="W9" i="2"/>
  <c r="AA16" i="3"/>
  <c r="AC16" i="3"/>
  <c r="H16" i="3"/>
  <c r="I16" i="3"/>
  <c r="X16" i="3"/>
  <c r="X20" i="3" s="1"/>
  <c r="AB16" i="3"/>
  <c r="Q16" i="3"/>
  <c r="AM16" i="3" s="1"/>
  <c r="W27" i="2"/>
  <c r="W22" i="2"/>
  <c r="W20" i="2"/>
  <c r="W18" i="2"/>
  <c r="W14" i="2"/>
  <c r="W12" i="2"/>
  <c r="W10" i="2"/>
  <c r="S16" i="3"/>
  <c r="S20" i="3" s="1"/>
  <c r="U16" i="3"/>
  <c r="B16" i="3"/>
  <c r="J16" i="3"/>
  <c r="C16" i="3"/>
  <c r="K16" i="3"/>
  <c r="Z16" i="3"/>
  <c r="V27" i="2"/>
  <c r="V24" i="2"/>
  <c r="V20" i="2"/>
  <c r="V18" i="2"/>
  <c r="V16" i="2"/>
  <c r="V12" i="2"/>
  <c r="AH9" i="3"/>
  <c r="H9" i="3"/>
  <c r="E9" i="3"/>
  <c r="M9" i="3"/>
  <c r="AE9" i="3"/>
  <c r="H8" i="2"/>
  <c r="Y20" i="3"/>
  <c r="I27" i="2"/>
  <c r="I26" i="2"/>
  <c r="I24" i="2"/>
  <c r="I23" i="2"/>
  <c r="I22" i="2"/>
  <c r="I21" i="2"/>
  <c r="I20" i="2"/>
  <c r="I19" i="2"/>
  <c r="I18" i="2"/>
  <c r="I17" i="2"/>
  <c r="I16" i="2"/>
  <c r="I15" i="2"/>
  <c r="I14" i="2"/>
  <c r="I13" i="2"/>
  <c r="I12" i="2"/>
  <c r="I11" i="2"/>
  <c r="I10" i="2"/>
  <c r="I9" i="2"/>
  <c r="H27" i="2"/>
  <c r="H26" i="2"/>
  <c r="H24" i="2"/>
  <c r="H23" i="2"/>
  <c r="H22" i="2"/>
  <c r="H21" i="2"/>
  <c r="H20" i="2"/>
  <c r="H19" i="2"/>
  <c r="H18" i="2"/>
  <c r="H17" i="2"/>
  <c r="H16" i="2"/>
  <c r="H15" i="2"/>
  <c r="H14" i="2"/>
  <c r="H12" i="2"/>
  <c r="H11" i="2"/>
  <c r="H10" i="2"/>
  <c r="M27" i="2"/>
  <c r="M24" i="2"/>
  <c r="M22" i="2"/>
  <c r="M20" i="2"/>
  <c r="M18" i="2"/>
  <c r="M16" i="2"/>
  <c r="M14" i="2"/>
  <c r="M12" i="2"/>
  <c r="M10" i="2"/>
  <c r="AH11" i="3"/>
  <c r="L27" i="2"/>
  <c r="L24" i="2"/>
  <c r="L22" i="2"/>
  <c r="L20" i="2"/>
  <c r="L18" i="2"/>
  <c r="L16" i="2"/>
  <c r="L14" i="2"/>
  <c r="L12" i="2"/>
  <c r="L10" i="2"/>
  <c r="U11" i="3"/>
  <c r="AA11" i="3"/>
  <c r="B11" i="3"/>
  <c r="J11" i="3"/>
  <c r="I11" i="3"/>
  <c r="Z11" i="3"/>
  <c r="AB11" i="3"/>
  <c r="AD11" i="3"/>
  <c r="M26" i="2"/>
  <c r="M23" i="2"/>
  <c r="M21" i="2"/>
  <c r="M19" i="2"/>
  <c r="M17" i="2"/>
  <c r="M15" i="2"/>
  <c r="M13" i="2"/>
  <c r="M11" i="2"/>
  <c r="M9" i="2"/>
  <c r="M8" i="2"/>
  <c r="L8" i="2"/>
  <c r="W11" i="3"/>
  <c r="W20" i="3" s="1"/>
  <c r="D11" i="3"/>
  <c r="L11" i="3"/>
  <c r="C11" i="3"/>
  <c r="L26" i="2"/>
  <c r="L23" i="2"/>
  <c r="L21" i="2"/>
  <c r="L19" i="2"/>
  <c r="L17" i="2"/>
  <c r="L15" i="2"/>
  <c r="L13" i="2"/>
  <c r="L11" i="2"/>
  <c r="AI8" i="3" l="1"/>
  <c r="R5" i="4"/>
  <c r="S5" i="4" s="1"/>
  <c r="T5" i="4" s="1"/>
  <c r="U5" i="4" s="1"/>
  <c r="V5" i="4" s="1"/>
  <c r="W5" i="4" s="1"/>
  <c r="X5" i="4" s="1"/>
  <c r="Y5" i="4" s="1"/>
  <c r="Z5" i="4" s="1"/>
  <c r="AA5" i="4" s="1"/>
  <c r="AB5" i="4" s="1"/>
  <c r="AC5" i="4" s="1"/>
  <c r="AD5" i="4" s="1"/>
  <c r="AE5" i="4" s="1"/>
  <c r="AF5" i="4" s="1"/>
  <c r="AG5" i="4" s="1"/>
  <c r="AH5" i="4" s="1"/>
  <c r="AI5" i="4" s="1"/>
  <c r="AJ5" i="4" s="1"/>
  <c r="AK5" i="4" s="1"/>
  <c r="AL5" i="4" s="1"/>
  <c r="AM5" i="4" s="1"/>
  <c r="AN5" i="4" s="1"/>
  <c r="AO5" i="4" s="1"/>
  <c r="AP5" i="4" s="1"/>
  <c r="AQ5" i="4" s="1"/>
  <c r="AS5" i="4" s="1"/>
  <c r="AT5" i="4" s="1"/>
  <c r="AU5" i="4" s="1"/>
  <c r="AV5" i="4" s="1"/>
  <c r="AW5" i="4" s="1"/>
  <c r="AX5" i="4" s="1"/>
  <c r="AY5" i="4" s="1"/>
  <c r="AZ5" i="4" s="1"/>
  <c r="BA5" i="4" s="1"/>
  <c r="BB5" i="4" s="1"/>
  <c r="BC5" i="4" s="1"/>
  <c r="BD5" i="4" s="1"/>
  <c r="BE5" i="4" s="1"/>
  <c r="BF5" i="4" s="1"/>
  <c r="BG5" i="4" s="1"/>
  <c r="BH5" i="4" s="1"/>
  <c r="BI5" i="4" s="1"/>
  <c r="BJ5" i="4" s="1"/>
  <c r="BK5" i="4" s="1"/>
  <c r="BL5" i="4" s="1"/>
  <c r="BM5" i="4" s="1"/>
  <c r="BN5" i="4" s="1"/>
  <c r="BO5" i="4" s="1"/>
  <c r="BP5" i="4" s="1"/>
  <c r="BQ5" i="4" s="1"/>
  <c r="BR5" i="4" s="1"/>
  <c r="BS5" i="4" s="1"/>
  <c r="BT5" i="4" s="1"/>
  <c r="BU5" i="4" s="1"/>
  <c r="BV5" i="4" s="1"/>
  <c r="BW5" i="4" s="1"/>
  <c r="BX5" i="4" s="1"/>
  <c r="BY5" i="4" s="1"/>
  <c r="BZ5" i="4" s="1"/>
  <c r="CA5" i="4" s="1"/>
  <c r="CB5" i="4" s="1"/>
  <c r="CC5" i="4" s="1"/>
  <c r="CD5" i="4" s="1"/>
  <c r="CE5" i="4" s="1"/>
  <c r="CF5" i="4" s="1"/>
  <c r="CG5" i="4" s="1"/>
  <c r="CH5" i="4" s="1"/>
  <c r="CI5" i="4" s="1"/>
  <c r="CJ5" i="4" s="1"/>
  <c r="CK5" i="4" s="1"/>
  <c r="CL5" i="4" s="1"/>
  <c r="CM5" i="4" s="1"/>
  <c r="CN5" i="4" s="1"/>
  <c r="CO5" i="4" s="1"/>
  <c r="S28" i="2"/>
  <c r="M20" i="3"/>
  <c r="V10" i="2"/>
  <c r="V25" i="2"/>
  <c r="W25" i="2"/>
  <c r="Z25" i="2"/>
  <c r="AA25" i="2"/>
  <c r="AA8" i="2"/>
  <c r="Z26" i="2"/>
  <c r="V14" i="2"/>
  <c r="V22" i="2"/>
  <c r="V8" i="2"/>
  <c r="W16" i="2"/>
  <c r="W24" i="2"/>
  <c r="W17" i="2"/>
  <c r="V9" i="2"/>
  <c r="V17" i="2"/>
  <c r="V26" i="2"/>
  <c r="W8" i="2"/>
  <c r="AE8" i="2" s="1"/>
  <c r="AH8" i="2" s="1"/>
  <c r="W21" i="2"/>
  <c r="I20" i="3"/>
  <c r="AC20" i="3"/>
  <c r="AU20" i="6"/>
  <c r="AB20" i="3"/>
  <c r="B20" i="3"/>
  <c r="U20" i="3"/>
  <c r="F20" i="3"/>
  <c r="Q28" i="2"/>
  <c r="AI13" i="3"/>
  <c r="AE15" i="3"/>
  <c r="G20" i="3"/>
  <c r="AG9" i="3"/>
  <c r="AI9" i="3"/>
  <c r="J20" i="3"/>
  <c r="H20" i="3"/>
  <c r="O15" i="3"/>
  <c r="E20" i="3"/>
  <c r="C20" i="3"/>
  <c r="AB28" i="2"/>
  <c r="AE18" i="3"/>
  <c r="C28" i="2"/>
  <c r="AM7" i="3"/>
  <c r="AI7" i="3"/>
  <c r="R7" i="3"/>
  <c r="AI6" i="3"/>
  <c r="AN6" i="3" s="1"/>
  <c r="N15" i="3"/>
  <c r="AM18" i="3"/>
  <c r="O18" i="3"/>
  <c r="R18" i="3" s="1"/>
  <c r="N28" i="2"/>
  <c r="F28" i="2"/>
  <c r="P28" i="2"/>
  <c r="U28" i="2"/>
  <c r="X28" i="2"/>
  <c r="AN12" i="3"/>
  <c r="V20" i="3"/>
  <c r="AF18" i="3"/>
  <c r="AI18" i="3" s="1"/>
  <c r="T28" i="2"/>
  <c r="R28" i="2"/>
  <c r="B28" i="2"/>
  <c r="T20" i="3"/>
  <c r="K20" i="3"/>
  <c r="D20" i="3"/>
  <c r="AF15" i="3"/>
  <c r="AI15" i="3" s="1"/>
  <c r="R15" i="3"/>
  <c r="AA20" i="3"/>
  <c r="N18" i="3"/>
  <c r="Z10" i="2"/>
  <c r="Z12" i="2"/>
  <c r="Z14" i="2"/>
  <c r="Z16" i="2"/>
  <c r="Z18" i="2"/>
  <c r="Z20" i="2"/>
  <c r="AD20" i="2" s="1"/>
  <c r="Z22" i="2"/>
  <c r="Z24" i="2"/>
  <c r="AD24" i="2" s="1"/>
  <c r="Z27" i="2"/>
  <c r="Z8" i="2"/>
  <c r="AA19" i="2"/>
  <c r="AE19" i="2" s="1"/>
  <c r="AH19" i="2" s="1"/>
  <c r="AA10" i="2"/>
  <c r="AE10" i="2" s="1"/>
  <c r="AH10" i="2" s="1"/>
  <c r="AA12" i="2"/>
  <c r="AE12" i="2" s="1"/>
  <c r="AH12" i="2" s="1"/>
  <c r="AA14" i="2"/>
  <c r="AE14" i="2" s="1"/>
  <c r="AH14" i="2" s="1"/>
  <c r="AA16" i="2"/>
  <c r="AA18" i="2"/>
  <c r="AE18" i="2" s="1"/>
  <c r="AH18" i="2" s="1"/>
  <c r="AA20" i="2"/>
  <c r="AE20" i="2" s="1"/>
  <c r="AH20" i="2" s="1"/>
  <c r="AA22" i="2"/>
  <c r="AA24" i="2"/>
  <c r="AA27" i="2"/>
  <c r="AE27" i="2" s="1"/>
  <c r="AH27" i="2" s="1"/>
  <c r="AA21" i="2"/>
  <c r="AE21" i="2" s="1"/>
  <c r="AH21" i="2" s="1"/>
  <c r="AA26" i="2"/>
  <c r="AE26" i="2" s="1"/>
  <c r="AH26" i="2" s="1"/>
  <c r="Z9" i="2"/>
  <c r="AD9" i="2" s="1"/>
  <c r="Z11" i="2"/>
  <c r="AD11" i="2" s="1"/>
  <c r="Z13" i="2"/>
  <c r="AD13" i="2" s="1"/>
  <c r="Z15" i="2"/>
  <c r="AD15" i="2" s="1"/>
  <c r="Z17" i="2"/>
  <c r="AD17" i="2" s="1"/>
  <c r="Z19" i="2"/>
  <c r="AD19" i="2" s="1"/>
  <c r="Z21" i="2"/>
  <c r="AD21" i="2" s="1"/>
  <c r="Z23" i="2"/>
  <c r="AD23" i="2" s="1"/>
  <c r="AD26" i="2"/>
  <c r="AA9" i="2"/>
  <c r="AE9" i="2" s="1"/>
  <c r="AA11" i="2"/>
  <c r="AE11" i="2" s="1"/>
  <c r="AH11" i="2" s="1"/>
  <c r="AA13" i="2"/>
  <c r="AE13" i="2" s="1"/>
  <c r="AH13" i="2" s="1"/>
  <c r="AA15" i="2"/>
  <c r="AE15" i="2" s="1"/>
  <c r="AH15" i="2" s="1"/>
  <c r="AA17" i="2"/>
  <c r="AE17" i="2" s="1"/>
  <c r="AH17" i="2" s="1"/>
  <c r="AA23" i="2"/>
  <c r="AE23" i="2" s="1"/>
  <c r="AH23" i="2" s="1"/>
  <c r="AD27" i="2"/>
  <c r="AE16" i="2"/>
  <c r="AH16" i="2" s="1"/>
  <c r="AD16" i="2"/>
  <c r="N9" i="3"/>
  <c r="AJ9" i="3" s="1"/>
  <c r="AG19" i="3"/>
  <c r="Q20" i="3"/>
  <c r="AE22" i="2"/>
  <c r="AH22" i="2" s="1"/>
  <c r="AG10" i="3"/>
  <c r="AG13" i="3"/>
  <c r="AL13" i="3" s="1"/>
  <c r="R13" i="3"/>
  <c r="R8" i="3"/>
  <c r="AN8" i="3" s="1"/>
  <c r="AK13" i="3"/>
  <c r="AI10" i="3"/>
  <c r="AN10" i="3" s="1"/>
  <c r="AG17" i="3"/>
  <c r="P12" i="3"/>
  <c r="P14" i="3"/>
  <c r="AK12" i="3"/>
  <c r="AG14" i="3"/>
  <c r="AJ14" i="3"/>
  <c r="AJ7" i="3"/>
  <c r="AK17" i="3"/>
  <c r="Z20" i="3"/>
  <c r="AI17" i="3"/>
  <c r="AN17" i="3" s="1"/>
  <c r="AG12" i="3"/>
  <c r="P17" i="3"/>
  <c r="AJ19" i="3"/>
  <c r="AK6" i="3"/>
  <c r="AG6" i="3"/>
  <c r="AJ17" i="3"/>
  <c r="AK8" i="3"/>
  <c r="R14" i="3"/>
  <c r="P6" i="3"/>
  <c r="CR19" i="5"/>
  <c r="AG7" i="3"/>
  <c r="P10" i="3"/>
  <c r="AK10" i="3"/>
  <c r="AK14" i="3"/>
  <c r="AK19" i="3"/>
  <c r="AG8" i="3"/>
  <c r="AL8" i="3" s="1"/>
  <c r="P19" i="3"/>
  <c r="AK7" i="3"/>
  <c r="P7" i="3"/>
  <c r="AM9" i="3"/>
  <c r="N16" i="3"/>
  <c r="AI14" i="3"/>
  <c r="O16" i="3"/>
  <c r="R16" i="3" s="1"/>
  <c r="AE11" i="3"/>
  <c r="O11" i="3"/>
  <c r="R11" i="3" s="1"/>
  <c r="I28" i="2"/>
  <c r="E28" i="2"/>
  <c r="D28" i="2"/>
  <c r="V28" i="2"/>
  <c r="AF16" i="3"/>
  <c r="AD18" i="2"/>
  <c r="AE16" i="3"/>
  <c r="W28" i="2"/>
  <c r="O9" i="3"/>
  <c r="AD12" i="2"/>
  <c r="AD14" i="2"/>
  <c r="H28" i="2"/>
  <c r="AD10" i="2"/>
  <c r="N11" i="3"/>
  <c r="L20" i="3"/>
  <c r="L28" i="2"/>
  <c r="M28" i="2"/>
  <c r="AF11" i="3"/>
  <c r="AD20" i="3"/>
  <c r="AH20" i="3"/>
  <c r="AM11" i="3"/>
  <c r="AD8" i="2" l="1"/>
  <c r="AD22" i="2"/>
  <c r="AF22" i="2" s="1"/>
  <c r="AE24" i="2"/>
  <c r="AH24" i="2" s="1"/>
  <c r="AF27" i="2"/>
  <c r="AN18" i="3"/>
  <c r="AD25" i="2"/>
  <c r="AD28" i="2" s="1"/>
  <c r="AE25" i="2"/>
  <c r="AH25" i="2" s="1"/>
  <c r="AN7" i="3"/>
  <c r="AE20" i="3"/>
  <c r="AJ15" i="3"/>
  <c r="AN15" i="3"/>
  <c r="AG15" i="3"/>
  <c r="AN13" i="3"/>
  <c r="AK15" i="3"/>
  <c r="P15" i="3"/>
  <c r="AJ18" i="3"/>
  <c r="AG18" i="3"/>
  <c r="P18" i="3"/>
  <c r="AK18" i="3"/>
  <c r="AF16" i="2"/>
  <c r="AH9" i="2"/>
  <c r="AF9" i="2"/>
  <c r="AF20" i="2"/>
  <c r="AF23" i="2"/>
  <c r="AF19" i="2"/>
  <c r="AF15" i="2"/>
  <c r="AF21" i="2"/>
  <c r="AF10" i="2"/>
  <c r="AF11" i="2"/>
  <c r="AF13" i="2"/>
  <c r="AF17" i="2"/>
  <c r="Z28" i="2"/>
  <c r="AA28" i="2"/>
  <c r="AF12" i="2"/>
  <c r="AF18" i="2"/>
  <c r="AF26" i="2"/>
  <c r="AL17" i="3"/>
  <c r="AL10" i="3"/>
  <c r="AL6" i="3"/>
  <c r="AN14" i="3"/>
  <c r="AL19" i="3"/>
  <c r="AF14" i="2"/>
  <c r="AL12" i="3"/>
  <c r="AJ11" i="3"/>
  <c r="AG11" i="3"/>
  <c r="AF20" i="3"/>
  <c r="AL14" i="3"/>
  <c r="P16" i="3"/>
  <c r="AL7" i="3"/>
  <c r="AM20" i="3"/>
  <c r="O20" i="3"/>
  <c r="AJ16" i="3"/>
  <c r="AG16" i="3"/>
  <c r="AI16" i="3"/>
  <c r="AN16" i="3" s="1"/>
  <c r="AK16" i="3"/>
  <c r="R9" i="3"/>
  <c r="AN9" i="3" s="1"/>
  <c r="AK9" i="3"/>
  <c r="P9" i="3"/>
  <c r="AL9" i="3" s="1"/>
  <c r="AI11" i="3"/>
  <c r="AK11" i="3"/>
  <c r="AF8" i="2"/>
  <c r="N20" i="3"/>
  <c r="P11" i="3"/>
  <c r="AF24" i="2" l="1"/>
  <c r="AH28" i="2"/>
  <c r="AE28" i="2"/>
  <c r="AF25" i="2"/>
  <c r="AL15" i="3"/>
  <c r="AG20" i="3"/>
  <c r="AL18" i="3"/>
  <c r="R20" i="3"/>
  <c r="AL11" i="3"/>
  <c r="AK20" i="3"/>
  <c r="AL16" i="3"/>
  <c r="P20" i="3"/>
  <c r="AJ20" i="3"/>
  <c r="AN11" i="3"/>
  <c r="AN20" i="3" s="1"/>
  <c r="AI20" i="3"/>
  <c r="AF28" i="2" l="1"/>
  <c r="AL20" i="3"/>
  <c r="DA7" i="6"/>
  <c r="CZ17" i="6"/>
  <c r="DA17" i="6" s="1"/>
  <c r="CZ15" i="6"/>
  <c r="DA15" i="6" s="1"/>
  <c r="CZ14" i="6"/>
  <c r="DA14" i="6" s="1"/>
  <c r="CZ11" i="6"/>
  <c r="DA11" i="6" s="1"/>
  <c r="CZ9" i="6"/>
  <c r="DA9" i="6" s="1"/>
  <c r="CZ8" i="6"/>
  <c r="DA8" i="6" s="1"/>
  <c r="CZ13" i="6"/>
  <c r="DA13" i="6" s="1"/>
  <c r="CZ19" i="6"/>
  <c r="DA19" i="6" s="1"/>
  <c r="CZ18" i="6"/>
  <c r="DA18" i="6" s="1"/>
  <c r="CZ16" i="6"/>
  <c r="DA16" i="6" s="1"/>
  <c r="CZ10" i="6"/>
  <c r="DA10" i="6" s="1"/>
  <c r="CZ12" i="6"/>
  <c r="DA12" i="6" s="1"/>
  <c r="CZ20" i="6"/>
  <c r="DA20" i="6" s="1"/>
</calcChain>
</file>

<file path=xl/comments1.xml><?xml version="1.0" encoding="utf-8"?>
<comments xmlns="http://schemas.openxmlformats.org/spreadsheetml/2006/main">
  <authors>
    <author>Emídio Fernandes</author>
  </authors>
  <commentList>
    <comment ref="A8" authorId="0" shapeId="0">
      <text>
        <r>
          <rPr>
            <b/>
            <sz val="9"/>
            <color indexed="81"/>
            <rFont val="Segoe UI"/>
            <family val="2"/>
          </rPr>
          <t>Emídio Fernandes:</t>
        </r>
        <r>
          <rPr>
            <sz val="9"/>
            <color indexed="81"/>
            <rFont val="Segoe UI"/>
            <family val="2"/>
          </rPr>
          <t xml:space="preserve">
Orçamento Público, Proventos de Funcionários, Contratação de Pessoal, entre outros</t>
        </r>
      </text>
    </comment>
    <comment ref="A10" authorId="0" shapeId="0">
      <text>
        <r>
          <rPr>
            <b/>
            <sz val="9"/>
            <color indexed="81"/>
            <rFont val="Segoe UI"/>
            <family val="2"/>
          </rPr>
          <t>Emídio Fernandes:</t>
        </r>
        <r>
          <rPr>
            <sz val="9"/>
            <color indexed="81"/>
            <rFont val="Segoe UI"/>
            <family val="2"/>
          </rPr>
          <t xml:space="preserve">
Projetos relacionado a idosos, pessoas de baixa renda, violência doméstica, pessoas com deficiência etc</t>
        </r>
      </text>
    </comment>
  </commentList>
</comments>
</file>

<file path=xl/sharedStrings.xml><?xml version="1.0" encoding="utf-8"?>
<sst xmlns="http://schemas.openxmlformats.org/spreadsheetml/2006/main" count="3275" uniqueCount="847">
  <si>
    <t>MONITORAMENTO DOS PROJETOS DA CÂMARA MUNICIPAL</t>
  </si>
  <si>
    <t>Número do Projeto</t>
  </si>
  <si>
    <t>Autoria</t>
  </si>
  <si>
    <t>Descrição</t>
  </si>
  <si>
    <t>Impacto do Projeto</t>
  </si>
  <si>
    <t>Mês referência</t>
  </si>
  <si>
    <t>Data de Apresentação</t>
  </si>
  <si>
    <t>Área</t>
  </si>
  <si>
    <t>Situação</t>
  </si>
  <si>
    <t>Lei</t>
  </si>
  <si>
    <t>Poder Executivo</t>
  </si>
  <si>
    <t>Bruno Pinheiro</t>
  </si>
  <si>
    <t>Roger Gomes</t>
  </si>
  <si>
    <t>Adriana de Vander</t>
  </si>
  <si>
    <t>TOTAL DE PROJETOS POR ÁREA</t>
  </si>
  <si>
    <t>ÁREA DOS PROJETOS</t>
  </si>
  <si>
    <t>VEREADORES</t>
  </si>
  <si>
    <t>Apresentados</t>
  </si>
  <si>
    <t>Aprovados</t>
  </si>
  <si>
    <t>Projetos Pendentes / Não Aprovados</t>
  </si>
  <si>
    <t>TOTAL DE PROJETOS POR VEREADOR</t>
  </si>
  <si>
    <t>NÚMEROS DE PROJETOS</t>
  </si>
  <si>
    <t>TOTAL DO SEMESTRE</t>
  </si>
  <si>
    <t>TOTAL DO ANO</t>
  </si>
  <si>
    <t>Projetos Apresentados</t>
  </si>
  <si>
    <t>Projetos Aprovados</t>
  </si>
  <si>
    <t>TOTAL DE PROJETOS</t>
  </si>
  <si>
    <t>Identificação</t>
  </si>
  <si>
    <t>FEVEREIRO</t>
  </si>
  <si>
    <t>MARÇO</t>
  </si>
  <si>
    <t>ABRIL</t>
  </si>
  <si>
    <t>MAIO</t>
  </si>
  <si>
    <t>JUNHO</t>
  </si>
  <si>
    <t>JULHO</t>
  </si>
  <si>
    <t>AGOSTO</t>
  </si>
  <si>
    <t>SETEMBRO</t>
  </si>
  <si>
    <t>OUTUBRO</t>
  </si>
  <si>
    <t>NOVEMBRO</t>
  </si>
  <si>
    <t>DEZEMBRO</t>
  </si>
  <si>
    <t>Contabilidade</t>
  </si>
  <si>
    <t>Data</t>
  </si>
  <si>
    <t>Nome</t>
  </si>
  <si>
    <t>Motivo Pessoal</t>
  </si>
  <si>
    <t>Motivo de Saúde</t>
  </si>
  <si>
    <t>Motivo Partidário</t>
  </si>
  <si>
    <t>Ausência</t>
  </si>
  <si>
    <t>Presença</t>
  </si>
  <si>
    <t>Total de Sessões</t>
  </si>
  <si>
    <t>Porcentagem da presença</t>
  </si>
  <si>
    <t>P</t>
  </si>
  <si>
    <t>MP</t>
  </si>
  <si>
    <t>MPA</t>
  </si>
  <si>
    <t>MS</t>
  </si>
  <si>
    <t>Legendas:</t>
  </si>
  <si>
    <t>Justificativa Motivo de Saúde</t>
  </si>
  <si>
    <t>Justificativa Motivo Partidário</t>
  </si>
  <si>
    <t>Justificativa Motivo Pessoal</t>
  </si>
  <si>
    <t>TOTAL POR VEREADOR NO 1º SEMESTRE</t>
  </si>
  <si>
    <t>TOTAL POR VEREADOR NO 2º SEMESTRE</t>
  </si>
  <si>
    <t>TOTAL GERAL</t>
  </si>
  <si>
    <t>TOTAL</t>
  </si>
  <si>
    <t>MONITORAMENTO DOS REQUERIMENTOS DA CÂMARA MUNICIPAL</t>
  </si>
  <si>
    <t>Número do Requerimento</t>
  </si>
  <si>
    <t>PROJETOS DA VEREADOR ABRAÃO DA MELGIL</t>
  </si>
  <si>
    <t>NÚMERO</t>
  </si>
  <si>
    <t>DESCRIÇÃO</t>
  </si>
  <si>
    <t>MÊS DE REFERÊNCIA</t>
  </si>
  <si>
    <t>ÁREA</t>
  </si>
  <si>
    <t>SITUAÇÃO</t>
  </si>
  <si>
    <t>NÚMERO DA LEI</t>
  </si>
  <si>
    <t>PROJETOS DA VEREADORA ADRIANA DE VANDER</t>
  </si>
  <si>
    <t>PROJETOS DA VEREADOR BRUNO PINHEIRO</t>
  </si>
  <si>
    <t>PROJETOS DA VEREADOR EDUARDO VEIGA</t>
  </si>
  <si>
    <t>PROJETOS DA VEREADORA DRª RAQUEL</t>
  </si>
  <si>
    <t>Bebeto do Rio Seco</t>
  </si>
  <si>
    <t>Frequência dos Vereadores</t>
  </si>
  <si>
    <t>Número de Indicações</t>
  </si>
  <si>
    <t>Data de Votação</t>
  </si>
  <si>
    <t>MONITORAMENTO DAS INDICAÇÕES DA CÂMARA MUNICIPAL</t>
  </si>
  <si>
    <t>Número da Indicação</t>
  </si>
  <si>
    <t>Tema</t>
  </si>
  <si>
    <t>Bairro / Área</t>
  </si>
  <si>
    <t>Sem Justificativa</t>
  </si>
  <si>
    <t>PROJETOS DA VEREADORA ELÍSIA RANGEL</t>
  </si>
  <si>
    <t>PROJETOS DO VEREADOR EVANILDO FERREIRA</t>
  </si>
  <si>
    <t>PROJETOS DO VEREADOR JANDERSON AGUIAR</t>
  </si>
  <si>
    <t>PROJETOS DO VEREADOR BEBETO DO RIO SECO</t>
  </si>
  <si>
    <t>PROJETOS DO VEREADOR RODRIGO BORGES</t>
  </si>
  <si>
    <t>PROJETOS DO VEREADOR ROGER GOMES</t>
  </si>
  <si>
    <t>PROJETOS DO VEREADOR MARCEL CHAGAS</t>
  </si>
  <si>
    <t>PROJETOS DA VEREADORA TAETA</t>
  </si>
  <si>
    <t>PROJETOS DA MESA DIRETORA</t>
  </si>
  <si>
    <t>PROJETOS DO PODER PÚBLICO</t>
  </si>
  <si>
    <t>Administração</t>
  </si>
  <si>
    <t>Agropecuária / Animais</t>
  </si>
  <si>
    <t>Calendário Oficial</t>
  </si>
  <si>
    <t>Cultura</t>
  </si>
  <si>
    <t>Denominação de Rua</t>
  </si>
  <si>
    <t>Educação</t>
  </si>
  <si>
    <t>Esporte e Lazer</t>
  </si>
  <si>
    <t>Meio Ambiente</t>
  </si>
  <si>
    <t>Mobilidade Urbana</t>
  </si>
  <si>
    <t>Outros</t>
  </si>
  <si>
    <t>Saneamento Básico</t>
  </si>
  <si>
    <t>Saúde</t>
  </si>
  <si>
    <t>Segurança</t>
  </si>
  <si>
    <t>Turismo</t>
  </si>
  <si>
    <t>Transparência</t>
  </si>
  <si>
    <t>SJ</t>
  </si>
  <si>
    <t>Projetos Aprovados Sancionados</t>
  </si>
  <si>
    <t>Projetos Aprovados
Não sancionados</t>
  </si>
  <si>
    <t>Sanção / Veto</t>
  </si>
  <si>
    <t>* As fórmulas dos projetos sancionados, referente ao segundo semestre precisam ser ajustadas.</t>
  </si>
  <si>
    <t>Emprego e Renda</t>
  </si>
  <si>
    <t>Assistência e Inclusão Social</t>
  </si>
  <si>
    <t>Serviço Público</t>
  </si>
  <si>
    <t>Serviços Público</t>
  </si>
  <si>
    <t>Projetos de lei que afetam estabelecimentos ou lugares de comum acesso, ou questões de ordem pública.</t>
  </si>
  <si>
    <t>Projetos de lei que não puderam ser enquadrados em nenhum outro tema.</t>
  </si>
  <si>
    <t>Projetos de lei relacionados à políticas de apoio assistencial e voltadas a grupos sociais específicos como, por exemplo, idosos, pessoas com deficiência, etc.</t>
  </si>
  <si>
    <t>Projetos de lei sobre questões ligadas ao orçamento público, proventos de funcionários, contratação de pessoal,
entre outros.</t>
  </si>
  <si>
    <t>Projetos relacionados a transporte público, vias de acesso e condições de deslocamento da população</t>
  </si>
  <si>
    <t>Elisia Rangel</t>
  </si>
  <si>
    <t>Dra Raquel</t>
  </si>
  <si>
    <t xml:space="preserve"> </t>
  </si>
  <si>
    <t>Abraão Ribeiro do Nascimento</t>
  </si>
  <si>
    <t>Adriana Maria da Conceição Pereira</t>
  </si>
  <si>
    <t>Amarildo Carvalho de Oliveira</t>
  </si>
  <si>
    <t>Roberto Carlos Reis Melo</t>
  </si>
  <si>
    <t>Bruno Enrico de Oliveira Pinheiro</t>
  </si>
  <si>
    <t>Odinei Garcia Ramos</t>
  </si>
  <si>
    <t>Raquel de Carvalho Oliveira Sant'ana</t>
  </si>
  <si>
    <t>Elisia Rangel e Freitas</t>
  </si>
  <si>
    <t>Ueverton Siqueira da Silva</t>
  </si>
  <si>
    <t>Ivan da Silva Melo</t>
  </si>
  <si>
    <t>Roger Carvalho de Almeida</t>
  </si>
  <si>
    <t>Wagner Matos e Sousa Silva</t>
  </si>
  <si>
    <t>Evanildo Ferreira da Silva</t>
  </si>
  <si>
    <t>Nome Completo</t>
  </si>
  <si>
    <t>Nome Social</t>
  </si>
  <si>
    <t>Abraão da Melgil</t>
  </si>
  <si>
    <t>Amarildo Orelha</t>
  </si>
  <si>
    <t>Dinei do Raio X</t>
  </si>
  <si>
    <t>Heber Kilinho</t>
  </si>
  <si>
    <t>Ivan Melo</t>
  </si>
  <si>
    <t>Vaguinho da Marmoraria</t>
  </si>
  <si>
    <t>Vanildo</t>
  </si>
  <si>
    <t>JANEIRO</t>
  </si>
  <si>
    <t>Reajuste em 13% (Treze por cento) o valor do vencimento dos servidores efetivos e estáveis do Poder Executivo do Município de Saquarema.</t>
  </si>
  <si>
    <t>Altera o valor do auxílio alimentação de que trata o § 3º do art. 1º da Lei nº 1.740 de 25 de Outubro de 2018.</t>
  </si>
  <si>
    <t>Altera o valor do Auxílio dos Servidores Públicos Municipais inativos e pensionistas de que trata o art. 2º da Lei nº 1.860 de 07 de Novembro de 2019.</t>
  </si>
  <si>
    <t>Dispõe sobre a criação do subsídio financeiro para custear parte da tarifa do serviço público de transporte coletivo de passageiros.</t>
  </si>
  <si>
    <t>Dispõe sobre a criação da Secretaria Municipal de Cultura na estrutura básica organizacional da Administração Pública Direta do Município de Saquarema – RJ; sobre a alteração do nome da Secretaria Municipal de Educação e Cultura e sobre alteração do nome da Secretaria Municipal de Assuntos Estratégicos; cria cargos em comissão nas Secretarias Municipais que menciona.</t>
  </si>
  <si>
    <t>Fixa em R$ 1.100,00 o valor do menor vencimento – base do servidor efetivo e estável do Poder Executivo do Município de Saquarema.</t>
  </si>
  <si>
    <t>006/21</t>
  </si>
  <si>
    <t>005/21</t>
  </si>
  <si>
    <t>001/21</t>
  </si>
  <si>
    <t>002/21</t>
  </si>
  <si>
    <t>003/21</t>
  </si>
  <si>
    <t>004/21</t>
  </si>
  <si>
    <t>Aprovado</t>
  </si>
  <si>
    <t>Eduardo Pinto Veiga</t>
  </si>
  <si>
    <t>Eduardo Melo</t>
  </si>
  <si>
    <t>-</t>
  </si>
  <si>
    <t>007/21</t>
  </si>
  <si>
    <t>Dispõe sobre denominação de Rua Enedina Maria dos Santos – Rio Seco – Saquarema/ RJ.</t>
  </si>
  <si>
    <t>028/21</t>
  </si>
  <si>
    <t>Autoriza a aquisição de área de 3.324,00m², registrada no Cartório do Registro Geral de Imóveis, na Matrícula nº 2.029, para ampliação do Cemitério de Sampaio Correia, 3º Distrito de Saquarema – RJ.</t>
  </si>
  <si>
    <t>070/2021</t>
  </si>
  <si>
    <t>Indica a Exmª Srª Prefeita no sentido de que providenciado a duplicação da passagem do caminhão de coleta de lixo na Rua Pedro Vignoli da Silva, antiga Estrada do Rio das Tábuas, no bairro Rio das Tábuas- Saquarema.</t>
  </si>
  <si>
    <t>Rio das Tábuas -  Rua Pedro Vignoli da Silva</t>
  </si>
  <si>
    <t>Coleta de Lixo</t>
  </si>
  <si>
    <t>008/21</t>
  </si>
  <si>
    <t>Institui o “Dia Municipal da Hemofilia” a ser lembrado no Dia 04 de Janeiro de cada ano.</t>
  </si>
  <si>
    <t>Proíbe a venda de bebidas alcoólicas á moradores de rua (andarilhos, mendigos, pedintes) e a pessoas que possuem algum tipo de deficiência mental, pelos estabelecimentos comerciais do Município de Saquarema e dá outras providências.</t>
  </si>
  <si>
    <t>009/21</t>
  </si>
  <si>
    <t>010/21</t>
  </si>
  <si>
    <t>Institui e inclui no Calendário Oficial de Eventos do Município de Saquarema a “Semana do Lixo Zero” e dá outras providências.</t>
  </si>
  <si>
    <t>011/21</t>
  </si>
  <si>
    <t>Dia de Enfrentamento à Situação de Moradia nas Ruas Crianças e Adolescentes.</t>
  </si>
  <si>
    <t>012/21</t>
  </si>
  <si>
    <t>Institui no Município de Saquarema, a “Semana do Combate ao abuso e exploração sexual de crianças e adolescentes” e dá outras providências.</t>
  </si>
  <si>
    <t>029/21</t>
  </si>
  <si>
    <t>Dispõe sobre denominação de Travessa Herculano da Conceição, na localidade do bairro do Porto da Roça – Saquarema, RJ.</t>
  </si>
  <si>
    <t>001/2021</t>
  </si>
  <si>
    <t>Drª Raquel</t>
  </si>
  <si>
    <t>No sentido de que seja concedido Moção de Pesar aos Familiares do Sr° Luiz Carlos das Neves (funcionário desta casa legislativa), pelo seu falecimento ocorrido no dia 27 de Fevereiro de 2021, deixando-nos profundamente consternados.</t>
  </si>
  <si>
    <t>Moção de Pesar</t>
  </si>
  <si>
    <t>030/21</t>
  </si>
  <si>
    <t>Dispõe sobre a autorização para abertura de crédito adicional especial, no valor total de R$22.000,00 (Vinte e dois mil reais), objetivando acriação de dotações orçamentárias na Lei Orçamentária Anual, com sua inclusão no Plano Plurianual e adequação na Lei de Diretrizes Orçamentárias vigentes no Município de Saquarema, relativas ao orçamento destinado à Secretaria Municipal de Desenvolvimento Econômico.</t>
  </si>
  <si>
    <t>031/21</t>
  </si>
  <si>
    <t>Dispõe sobre a autorização para abertura de crédito adicional especial, no valor total de R$ 4.721.000,00 (Quatro milhões setecentos e vinte e um mil reais), objetivando a criação de dotações orçamentárias na Lei Orçamentária Anual, com sua inclusão no Plano Plurianual e adequação na Lei de Diretrizes Orçamentárias vigentes no Município de Saquarema, relativas ao orçamento destinado à Secretaria Municipal de Cultura.</t>
  </si>
  <si>
    <t>032/21</t>
  </si>
  <si>
    <t>Cria o Programa Aluguel Social como benefício da Política Municipal de Assistência Social e Habitação.</t>
  </si>
  <si>
    <t>034/21</t>
  </si>
  <si>
    <t>Dispõe sobre a criação do Programa de Transferência de Renda do Município de Saquarema, denominado Cartão Cidadania.</t>
  </si>
  <si>
    <t>035/21</t>
  </si>
  <si>
    <t>Autoriza a realização de processo seletivo simplificado para contratação temporária de excepcional interesse público de Professor MG-1 e Professor MG-2.</t>
  </si>
  <si>
    <t>036/21</t>
  </si>
  <si>
    <t>033/21</t>
  </si>
  <si>
    <t>Prorroga até o dia 31 de dezembro de 2021 os contratos temporários, de excepcional interesse público, de que trata a Lei nº 1.796 de 29 de março de 2019, e acrescenta 2 (dois) cargos de Cuidador Infantil no Anexo I da Lei nº 1.796 de 29 de março de 2019.</t>
  </si>
  <si>
    <t>013/21</t>
  </si>
  <si>
    <t>Dispõe sobre a reserva de percentual de vagas de trabalho, em serviços e/ou obras públicas, às pessoas em situação de rua.</t>
  </si>
  <si>
    <t>014/21</t>
  </si>
  <si>
    <t>Dispõe sobre a inserção do “Campeonato Basquete, Infantil, Juvenil e Master” no Calendário Oficial de Eventos do Município de Saquarema.</t>
  </si>
  <si>
    <t>016/21</t>
  </si>
  <si>
    <t>Dispõe sobre a inserção de Campeonato de Futsal no Calendário Oficial de Eventos do Município de Saquarema.</t>
  </si>
  <si>
    <t>018/21</t>
  </si>
  <si>
    <t>Institui a “Semana de Celebração da Cultura e dos Movimentos Evangélicos” no Município de Saquarema e dá outras providências.</t>
  </si>
  <si>
    <t>017/21</t>
  </si>
  <si>
    <t>Inclui a “Semana de Conscientização sobre a Esclerose Múltipla” no Calendário Oficial do Município de Saquarema.</t>
  </si>
  <si>
    <t>Indica a Exmª Srª Prefeita no sentido de que seja providenciada a duplicação de passagem do caminhão de coleta de lixo, no Bairro de Mato Grosso – Saquarema, RJ.</t>
  </si>
  <si>
    <t>Mato Grosso</t>
  </si>
  <si>
    <t>170/2021</t>
  </si>
  <si>
    <t>020/21</t>
  </si>
  <si>
    <t>Institui a Semana de Incentivo à Adoção Tardia no Município de Saquarema.</t>
  </si>
  <si>
    <t>021/21</t>
  </si>
  <si>
    <t>Dispõe sobre a nomeação de Rua do Mel, localizada em Sampaio Correa – Saquarema, RJ.</t>
  </si>
  <si>
    <t>022/21</t>
  </si>
  <si>
    <t>Inclui no Calendário Oficial de Eventos e Datas Comemorativas do Município de Saquarema e “Campanha de Orientação, Valorização e Preservação Sexual na Adolescência” e dá outras providências</t>
  </si>
  <si>
    <t>024/21</t>
  </si>
  <si>
    <t>Dispõe sobre a permanência e obrigatoriedade do profissional fisioterapeuta nas unidades de terapia intensiva – UTI - do Município de Saquarema adultas, neonatais e pediátricas e dá outras providências.</t>
  </si>
  <si>
    <t>026/21</t>
  </si>
  <si>
    <t>Institui no Calendário Oficial do Município a Corrida Inclusiva.</t>
  </si>
  <si>
    <t>Indica a Exmª Srª Prefeita no sentido de que se providencie Suporte Aquático para a Guarda Ambiental, para melhor fiscalização da pesca predatória em todo nosso Município.</t>
  </si>
  <si>
    <t>214/2021</t>
  </si>
  <si>
    <t>Saquarema</t>
  </si>
  <si>
    <t>Indica a Exmª Srª Prefeita no sentido de que seja providenciada a implantação de contêineres para auxiliar a coleta de lixo por todo o Centro de Saquarema.</t>
  </si>
  <si>
    <t>244/2021</t>
  </si>
  <si>
    <t>Centro de Saquarema</t>
  </si>
  <si>
    <t>Dispõe sobre a inclusão no Calendário do Turismo do DIA DO TRILHEIRO, no Município de Saquarema – RJ.</t>
  </si>
  <si>
    <t>037/21</t>
  </si>
  <si>
    <t>Dispõe sobre denominação de Rua Bernardino Nunes – Rio Seco – Saquarema/ RJ.</t>
  </si>
  <si>
    <t>Indica a Exmª Srª Prefeita no sentido de que seja aumentado o número de dias da coleta de lixo, no bairro Basiléa.</t>
  </si>
  <si>
    <t>323/2021</t>
  </si>
  <si>
    <t>Basiléa</t>
  </si>
  <si>
    <t>045/21</t>
  </si>
  <si>
    <t>Indica a ExmªSrª Prefeita no sentido de que seja realizada a ampliação da rota da coleta do lixo para os seguintes loteamentos: Loteamento Colinas da Lagoa – Loteamento Costa Verde e Costa Brava, ambos no Bairro da Basiléa.</t>
  </si>
  <si>
    <t>329/2021</t>
  </si>
  <si>
    <t>Loteamento Colinas da Lagoa – Loteamento Costa Verde e Costa Brava, ambos no Bairro da Basiléa.</t>
  </si>
  <si>
    <t>Indica a ExmªSrª Prefeita no sentido de que sejam instaladas lixeiras ecológicas nos bairros Basiléa e Sampaio Corrêa.</t>
  </si>
  <si>
    <t>332/2021</t>
  </si>
  <si>
    <t>Basiléa e Sampaio Corrêa</t>
  </si>
  <si>
    <t>Sancionado</t>
  </si>
  <si>
    <t>Lei n° 2.051 de 09 de Março de 2021.</t>
  </si>
  <si>
    <t>Lei n° 2.052 de 09 de Março de 2021.</t>
  </si>
  <si>
    <t>Lei n° 2.053 de 09 de Março de 2021.</t>
  </si>
  <si>
    <t>Lei n° 2.054 de 09 de Março de 2021.</t>
  </si>
  <si>
    <t>Lei n° 2.055 de 09 de Março de 2021.</t>
  </si>
  <si>
    <t>Lei n° 2.056 de 09 de Março de 2021.</t>
  </si>
  <si>
    <t>Lei Complementar n° 60 de 08 de Janeiro de 2021</t>
  </si>
  <si>
    <t>Lei n° 2.044 de 08 de Janeiro de 2021</t>
  </si>
  <si>
    <t>Lei n° 2.045 de 08 de Janeiro de 2021</t>
  </si>
  <si>
    <t>Lei n° 2.046 de 08 de Janeiro de 2021.</t>
  </si>
  <si>
    <t>Lei n° 2.047 de 08 de Janeiro de 2021</t>
  </si>
  <si>
    <t>Lei n° 2.048 de 08 de Janeiro de 2021.</t>
  </si>
  <si>
    <t>Lei nº 2.050 de 25 de Fevereiro de 2021</t>
  </si>
  <si>
    <t>051/21</t>
  </si>
  <si>
    <t>Dispõe sobre a reestruturação do Conselho Municipal de Acompanhamento e Controle Social do Fundo de Manutenção e Desenvolvimento da Educação Básica e de Valorização dos Profissionais da Eduacação – CACS – FUNDEB, em conformidade com o artigo 212-A da Constituição Federal, regulamentado na forma da Lei Federal nº 14.113 de 25 de Dezembro de 2020.</t>
  </si>
  <si>
    <t>Indica a ExmªSrª Prefeita no sentido de que seja providenciada uma caçamba de lixo na entrada de Bonsucesso, próximo a Ponte.</t>
  </si>
  <si>
    <t>415/2021</t>
  </si>
  <si>
    <t>Bonsucesso</t>
  </si>
  <si>
    <t>417/2021</t>
  </si>
  <si>
    <t>Indica a ExmªSrª Prefeita no sentido de que seja providenciada a regularização de coleta de lixo, na Estrada de Bonsucesso em Palmital.</t>
  </si>
  <si>
    <t>Inclui o “Dia da Campanha Municipal de Reflexão Sobre o Abandono de Animais”, no calendário oficial do Município.</t>
  </si>
  <si>
    <t>023/21</t>
  </si>
  <si>
    <t>025/21</t>
  </si>
  <si>
    <t>Estabelece no âmbito do Município de Saquarema, sanções e penalidades administrativas para aqueles que praticarem maus tratos aos animais e dá outras providências.</t>
  </si>
  <si>
    <t>052/21</t>
  </si>
  <si>
    <t>Institui o tema direito e proteção dos animais, nas unidades da rede municipal de ensino de Saquarema.</t>
  </si>
  <si>
    <t>053/21</t>
  </si>
  <si>
    <t>Institui no Calendário Oficial do Município de Saquarema, a “Semana de Prevenção à Endometriose e Infertilidade.</t>
  </si>
  <si>
    <t>046/21</t>
  </si>
  <si>
    <t>Dispõe sobre a denominação de Rua Carlos Gomes dos Santos Filho, na localidade de Bacaxá – Saquarema, RJ.</t>
  </si>
  <si>
    <t>042/21</t>
  </si>
  <si>
    <t>Dispõe sobre denominação da Rua Odila Maria de Jesus – Bairro Jardim, Saquarema – RJ.</t>
  </si>
  <si>
    <t>043/21</t>
  </si>
  <si>
    <t>Dispõe sobre denominação da Rua Francisco Felicissimo Ramos– Bairro Jardim, Saquarema – RJ.</t>
  </si>
  <si>
    <t>044/21</t>
  </si>
  <si>
    <t>Denomina a nomeação da área de lazer em construção ao lado da Escola Sebastião Manuel dos Reis, como Praça Luiz Nunes de Mello – Bairro Rio Seco, Saquarema – RJ.</t>
  </si>
  <si>
    <t>039/21</t>
  </si>
  <si>
    <t>Dispõe sobre denominação de Travessa Costa Verde, na localidade do Retiro – Bacaxá / Segundo Distrito – Saquarema, RJ.</t>
  </si>
  <si>
    <t>040/21</t>
  </si>
  <si>
    <t>Dispõe sobre denominação de Rua das Orquídeas, na localidade do Loteamento Moinho de Ouro – Bonsucesso / Segundo Distrito – Saquarema, RJ.</t>
  </si>
  <si>
    <t>041/21</t>
  </si>
  <si>
    <t>Dispõe sobre denominação de Rua das Hortências, na localidade do Loteamento Moinho de Ouro – Bonsucesso / Segundo Distrito – Saquarema, RJ.</t>
  </si>
  <si>
    <t>047/21</t>
  </si>
  <si>
    <t>Dispõe sobre denominação de Rua das Rosas, na localidade do Loteamento Moinho de Ouro – Bonsucesso / Segundo Distrito – Saquarema, RJ.</t>
  </si>
  <si>
    <t>048/21</t>
  </si>
  <si>
    <t>Dispõe sobre denominação de Rua dos Girassóis, na localidade do Loteamento Moinho de Ouro – Bonsucesso / Segundo Distrito – Saquarema, RJ.</t>
  </si>
  <si>
    <t>Dispõe sobre denominação de Rua dos Cravos, na localidade do Loteamento Moinho de Ouro – Bonsucesso / Segundo Distrito – Saquarema, RJ.</t>
  </si>
  <si>
    <t>049/21</t>
  </si>
  <si>
    <t>050/21</t>
  </si>
  <si>
    <t>Dispõe sobre denominação da Rua Gilberto Rodrigues Sant’anna, localidade do Porto da Roça – Saquarema.</t>
  </si>
  <si>
    <t>054/21</t>
  </si>
  <si>
    <t>055/21</t>
  </si>
  <si>
    <t>Retifica a subfunção relativa a dotação orçamentário de esporte na parte final da segunda tabela do artigo 2º da lei ordinária 2.051 de 09 de março de 2021</t>
  </si>
  <si>
    <t>056/21</t>
  </si>
  <si>
    <t>Dispõe sobre a alteração da nomeclatura da secretaria de obras e infraestrutura e da secretaria de desenvolvimento econômico</t>
  </si>
  <si>
    <t>057/21</t>
  </si>
  <si>
    <t>Dispões sobre a autorização de abertura de crédito adicional especial no valor 40 milhões de reais, na secretaria municipal de desenvolvimento econômico e infraestrutra</t>
  </si>
  <si>
    <t>058/21</t>
  </si>
  <si>
    <t>Altera o Quadro I e o Quadro IV, constantes do Anexo I da Lei nº1.293, de 07 de Outubro de 2013 ( Lei de Parcelamento de Solo Urbano e Rural).</t>
  </si>
  <si>
    <t>Altera o Caput do art. 37 da Lei nº 1.405de 25 de Março de 2015; acrescenta oinciso VI e § o 4º no mencionado artigo ; e convalida os benefícios concedidos.</t>
  </si>
  <si>
    <t>Altera a Lei nº1.081, de 27 de Agosto de 2010, para incluir o PsicólogoEducacional como suporte pedagógico no Plano de Carreira e para equiparar o Professor de Educação Especial ao professor MG-1 no mencionadoPlano.</t>
  </si>
  <si>
    <t>059/21</t>
  </si>
  <si>
    <t>060/21</t>
  </si>
  <si>
    <t>061/21</t>
  </si>
  <si>
    <t>062/21</t>
  </si>
  <si>
    <t>Altera o Quadro dos Cargos Comissionados do Instituto de Benefício e Assistência dos Servidores Municipais de Saquarema- IBASS.</t>
  </si>
  <si>
    <t>Indica a ExmªSrª Prefeita no sentido de que seja providenciado a criação de uma Usina de Lixo, para a separação dos recicláveis e a transformação dos restos de comida em adubo orgânico em Saquarema.</t>
  </si>
  <si>
    <t>446/2021</t>
  </si>
  <si>
    <t>063/21</t>
  </si>
  <si>
    <t>Despõe a denominação de rua dos Touros, localizada no bairro em Barra Nova</t>
  </si>
  <si>
    <t>064/21</t>
  </si>
  <si>
    <t>Despõe sobre a autorização para abertura de crédito adicional especial, no valor de R$ 1.000.000,00 , Secretaria de transporte</t>
  </si>
  <si>
    <t>Urbanismo</t>
  </si>
  <si>
    <t>563/2021</t>
  </si>
  <si>
    <t>Indica a ExmªSrª Prefeita no sentido de fazendo valer Art.11 inciso 5ª da Lei Orgânica do Município proteção ao meio ambiente, implantando a criação ou um suporte maior aos pontos de coleta de reciclagem do óleo de fritura em nossa Cidade.</t>
  </si>
  <si>
    <t>Coleta de Óleo</t>
  </si>
  <si>
    <t>065/21</t>
  </si>
  <si>
    <t>Dispõe sobre denominação de Rua das Acerolas, no Loteamento Nossa Senhora de Aparecida – bairro do Bonsucesso – Bacaxá – Saquarema/RJ.</t>
  </si>
  <si>
    <t>066/21</t>
  </si>
  <si>
    <t>Altera a alínea “a” do artigo 3º da Lei 1241 de 26 de Dezembro de 2012 que dispõe sobre as normas gerais para licitação e contratação pela administração pública de serviços de transporte e de máquinas pesadas prestados por intermédio de terceiros e dá outras providências.</t>
  </si>
  <si>
    <t>067/21</t>
  </si>
  <si>
    <t>068/21</t>
  </si>
  <si>
    <t>069/21</t>
  </si>
  <si>
    <t>070/21</t>
  </si>
  <si>
    <t>Dispõe sobre denominação da Rua Florência – bairro do Bonsucesso – Bacaxá – Saquarema/RJ.</t>
  </si>
  <si>
    <t>Dispõe sobre denominação da Travessa Melchiades Machado dos Santos – bairro do Bonsucesso – Bacaxá – Saquarema/RJ.</t>
  </si>
  <si>
    <t>Dispõe sobre denominação da Rua Leir Ferreira da Silva – bairro do Bonsucesso – Bacaxá – Saquarema/RJ.</t>
  </si>
  <si>
    <t>Dispõe sobre denominação da Rua Joaquim Machado dos Santos – bairro do Bonsucesso – Bacaxá – Saquarema/RJ.</t>
  </si>
  <si>
    <t>Institui a Política Municipal de Estímulo e Desenvolvimento ao Artesanato” no Município de Saquarema.</t>
  </si>
  <si>
    <t>087/21</t>
  </si>
  <si>
    <t>Institui a “Semana Municipal de Prevenção a Cegueira” e dá outras providências.</t>
  </si>
  <si>
    <t>088/21</t>
  </si>
  <si>
    <t>089/21</t>
  </si>
  <si>
    <t>Inclui os Motoristas, os Cobradores, os Trabalhadores da Manutenção e da Administração do Transporte Coletivo Urbano, os Rasteleiros, os Garis e os Lixeiros, nos Grupos prioritários para imunização contra o COVID-19, no âmbito do Município de Saquarema e dá outras providências.</t>
  </si>
  <si>
    <t>090/21</t>
  </si>
  <si>
    <t>Dispõe sobre denominação de Rua Roberto Moreira dos Santos, no bairro do Retiro – Bacaxá – Saquarema- RJ.</t>
  </si>
  <si>
    <t>091/21</t>
  </si>
  <si>
    <t>Dispõe sobre denominação de Rua Josefa Souza Dos Santos, no bairro do Retiro – Bacaxá – Saquarema- RJ.</t>
  </si>
  <si>
    <t>093/21</t>
  </si>
  <si>
    <t>Dispõe sobre denominação de Rua Brisamar (antiga Rua Sete) Porto da Roça IISaquarema-RJ.</t>
  </si>
  <si>
    <t>Lei nº2.071 de 13 de Abril de 2021</t>
  </si>
  <si>
    <t>Lei nº2.070 de 13 de Abril de 2021</t>
  </si>
  <si>
    <t>Lei nº2.069 de 13 de Abril de 2021</t>
  </si>
  <si>
    <t>077/21</t>
  </si>
  <si>
    <t>Dispõe sobre a denominação da Rua Julia Conceição de Marins, na localidade do Loteamento Nova Califórnia – Saquarema-RJ.</t>
  </si>
  <si>
    <t>078/21</t>
  </si>
  <si>
    <t>Dispõe sobre a dispensa da família de doador de órgãos do pagamento ao serviço funerário de taxas devidas em razão do funeral e dá outras providências.</t>
  </si>
  <si>
    <t>079/21</t>
  </si>
  <si>
    <t>Dispõe sobre a iluminação em locais destinados à travessia de pedestres e dá outras providências.</t>
  </si>
  <si>
    <t>Dispõe sobre a extensão aos sábados e domingos do programa emergencial de vacinação para combate e erradicação do novo Coronavírus (Covid-19), e dá outras providências.</t>
  </si>
  <si>
    <t>081/21</t>
  </si>
  <si>
    <t>080/21</t>
  </si>
  <si>
    <t>“Torna obrigatória a presença de Psicólogos nas Unidades de Saúde de atendimento de urgência e emergência no Município de Saquarema”</t>
  </si>
  <si>
    <t>082/21</t>
  </si>
  <si>
    <t>Dispõe sobre a obrigatoriedade do agressor a reparar o custo de tratamento do animal vítima de maus-tratos no âmbito do Município de Saquarema.</t>
  </si>
  <si>
    <t>083/21</t>
  </si>
  <si>
    <t>Dispõe sobre a vedação à veiculação de publicidade ou propaganda de caráter machista e/ou que objetifica as mulheres em outdoors, cartazes e letreiros no âmbito do Município de Saquarema e dá outras providências.</t>
  </si>
  <si>
    <t>084/21</t>
  </si>
  <si>
    <t>Institui o “Projeto Turismo Educativo” no Município de Saquarema.</t>
  </si>
  <si>
    <t>085/21</t>
  </si>
  <si>
    <t>Dispõe sobre a proibição da denominação de qualquer logradouro, praça, escola ou outros equipamentos Municipais a quem tenha contra si representação julgada procedente pela Justiça, em decisão transitada em julgado, por crimes de corrupção ou por violação dos “Direitos Humanos.”</t>
  </si>
  <si>
    <t>086/21</t>
  </si>
  <si>
    <t>Institui a “Semana de Conscientização sobre a Distrofia Muscular de Duchenne” no Município de Saquarema, e dá outras providências.</t>
  </si>
  <si>
    <t>Dispõe sobre denominação de Rua Demetrio Leandro Santana, no bairro do Retiro, Bacaxá- Saquarema-RJ.</t>
  </si>
  <si>
    <t>094/21</t>
  </si>
  <si>
    <t>Dispõe sobre denominação de Rua Sítio do Pica-Pau Lu, no bairro BarreiraBacaxá - Saquarema-RJ.</t>
  </si>
  <si>
    <t>095/21</t>
  </si>
  <si>
    <t>096/21</t>
  </si>
  <si>
    <t>Revoga a Lei nº 2.040 de 28 de Dezembro de 2020, a Rua Nilza Rodrigues da Rosa, no bairro de Porto da Roça II, no Município de Saquarema.</t>
  </si>
  <si>
    <t>097/21</t>
  </si>
  <si>
    <t>Dispõe sobre denominação da mudança de nome da Creche Bicuíba, para Creche Kalebe Muniz de Souza, na localidade do bairro de Bicuíba- SaquaremaRJ.</t>
  </si>
  <si>
    <t>098/21</t>
  </si>
  <si>
    <t>Dispõe sobre denominação do Hospital Municipal Vereador Ivan da Silva Melo, o Hospital Municipal localizado na Rua Elcir Oliveira Coutinho, no bairro Verde Vale – Saquarema e dá outras providências.</t>
  </si>
  <si>
    <t>099/21</t>
  </si>
  <si>
    <t>Institui no Calendário de Eventos do Município de Saquarema a data comemorativa ao Dia do Trabalhador da Saúde Municipal, a ser comemorado manualmente no dia 07 de Abril.</t>
  </si>
  <si>
    <t>100/21</t>
  </si>
  <si>
    <t>Dispõe no âmbito do Município de Saquarema sobre a autorização de fornecimento e distribuição de absorventes higiênicos para mulheres de baixa renda, e dá outras providências.</t>
  </si>
  <si>
    <t>Dispõe sobre o agendamento telefônico de consultas parapacientes idosos e pessoas com necessidades especiais, já cadastrados nas unidades de saúde do Município de Saquarema.</t>
  </si>
  <si>
    <t>101/21</t>
  </si>
  <si>
    <t>103/21</t>
  </si>
  <si>
    <t>Institui o “Dia Municipal da Defesa Animal” no âmbito do Município de Saquarema.</t>
  </si>
  <si>
    <t>104/21</t>
  </si>
  <si>
    <t>Determina que os agressores que cometerem o crime de maus tratos arquem com as despesas do tratamento do animal agredido, e dá outras providências.</t>
  </si>
  <si>
    <t>105/21</t>
  </si>
  <si>
    <t>Veda a nomeação de condenados pelas Leis Federais nº11.340/2006 (Lei Maria da Penha) e nº 13.104/2015 (Lei do Feminicídio) para cargos em comissão no âmbito do Município de Saquarema.</t>
  </si>
  <si>
    <t>Prorroga por 180 (cento e oitenta) dias os contratos temporários de excepcional interesse público, nos termos do inciso IX do art.37 da Constituição da República, na função de agente de apoio a medidas de enfrentamento da pandemia do coronavírus, de que trata a Lei nº 1.994 de 07 de dezembro de 2020.</t>
  </si>
  <si>
    <t>124/21</t>
  </si>
  <si>
    <t>Lei nº 2.085 de 01 de Junho de 2021</t>
  </si>
  <si>
    <t>106/21</t>
  </si>
  <si>
    <t>Dispõe sobre responsabilidade do agressor pelo ressarcimento dos custos relacionados aos serviços de saúde prestados pelo Município por meio das Transferências do fundo de saúde – Sistema Único de Saúde (SUS) às vítimas de violência doméstica e familiar e dá outras providências.</t>
  </si>
  <si>
    <t>107/21</t>
  </si>
  <si>
    <t>Institui no calendário oficial a “Semana Municipal de Ciência, Tecnologia e Inovação”, no Município de Saquarema.</t>
  </si>
  <si>
    <t>108/21</t>
  </si>
  <si>
    <t>nstitui o Programa de Incentivo ao Paradesporto e dá outras providências</t>
  </si>
  <si>
    <t>111/21</t>
  </si>
  <si>
    <t>Dispõe sobre denominação de Rua Dorinato Vieira, no bairro da MombaçaSaquarema –RJ.</t>
  </si>
  <si>
    <t>112/21</t>
  </si>
  <si>
    <t>Dispõe sobre denominação de Rua Luiz Clayton Pellini, no bairro da Mombaça Saquarema –RJ.</t>
  </si>
  <si>
    <t>113/21</t>
  </si>
  <si>
    <t>Dispõe sobre denominação do Centro de Imagem na Cidade da Saúde de Saquarema, localizada no bairro Verde Vale, nesta Cidade de Saquarema, de “Porphírio Nunes de Azeredo”.</t>
  </si>
  <si>
    <t>109/21</t>
  </si>
  <si>
    <t>Dispõe sobre a obrigatoriedade de orientação da manobra de Heimlich, às gestantes em unidades de rede pública e privada de acompanhamento Pré-Natal, e dá outras providências.</t>
  </si>
  <si>
    <t>114/21</t>
  </si>
  <si>
    <t>Institui o Calendário de Saquarema o “Dia do Padre” no Município de Saquarema e dá outras providências.</t>
  </si>
  <si>
    <t>115/21</t>
  </si>
  <si>
    <t>Institui o “Dia da Pessoa com Visão Monocular” no Município de Saquarema e dá outras providências.</t>
  </si>
  <si>
    <t>116/21</t>
  </si>
  <si>
    <t>Institui o “Dia Municipal de Conscientização sobre Capacitismo” no Município de Saquarema e dá outras providências.</t>
  </si>
  <si>
    <t>117/21</t>
  </si>
  <si>
    <t>Dispõe sobre medidas de segurança para Bares, Restaurantes, Casas Noturnas e Casas de Eventos, no auxílio à mulher em situação de risco, no Município de Saquarema e dá outras providências.</t>
  </si>
  <si>
    <t>125/21</t>
  </si>
  <si>
    <t>Dispõe sobre criação do “Programa Esporte Seguro e Inclusivo” no Município de Saquarema.</t>
  </si>
  <si>
    <t>132/21</t>
  </si>
  <si>
    <t>Dispõe sobre a autorização para abertura de crédito adicional especial, no valor total de 25.320.623,00 (vinte e cinco milhões, trezentos e vinte mil e seiscentos e vinte e três reais), com a criação de dotações orçamentárias na Lei Orçamentária Anual, com sua inclusão no Plano Plurianual e adequação na Lei de Diretrizes Orçamentárias vigentes no Município de Saquarema, relativas ao orçamento destinado às Secretarias Municipais de Educação, de Esporte, Lazer e Turismo, de Transporte e Serviços Públicos, de Cultura e nos Fundos Municipais de Habitação e de Saúde.</t>
  </si>
  <si>
    <t>122/21</t>
  </si>
  <si>
    <t>Institui a “Semana Municipal de Prevenção, Conscientização e Combate à Hipertensão Arterial” no Município de Saquarema e dá outras providências.</t>
  </si>
  <si>
    <t>129/21</t>
  </si>
  <si>
    <t>Institui o “Dia de Incentivo à Doação de Leite Materno” no Calendário Oficial de Eventos do Município de Saquarema.</t>
  </si>
  <si>
    <t>130/21</t>
  </si>
  <si>
    <t>Institui a “Semana Municipal de Prevenção da Gravidez na adolescência” no Município de Saquarema.</t>
  </si>
  <si>
    <t>131/21</t>
  </si>
  <si>
    <t>Institui a “Dia Municipal da Folia de Reis” no Município de Saquarema.</t>
  </si>
  <si>
    <t>Vetado</t>
  </si>
  <si>
    <t>138/21</t>
  </si>
  <si>
    <t>“Dispõe sobre a implantação de Palestras, no âmbito municipal, no Programa de Educação Financeira nas Escolas, em conformidades com o Decreto 7.397 de 22 de dezembro de 2010”.</t>
  </si>
  <si>
    <t>134/21</t>
  </si>
  <si>
    <t>Dispõe sobre denominação de Rua Guararema, no bairro Madressilva – Bacaxá – Saquarema – RJ.</t>
  </si>
  <si>
    <t>135/21</t>
  </si>
  <si>
    <t>Dispõe sobre denominação de Rua Maria de Souza Fernandes, no bairro Bonsucesso – Bacaxá – Saquarema – RJ.</t>
  </si>
  <si>
    <t>118/21</t>
  </si>
  <si>
    <t>Reconhece no âmbito do Município de Saquarema, a visão monocular como deficiência Sensorial do tipo visual e dá outras providências.</t>
  </si>
  <si>
    <t>119/21</t>
  </si>
  <si>
    <t>Dispõe sobre a obrigatoriedade da aplicação do Programa de Educação específica contra os males do fumo, do álcool e das drogas, em todas as escolas públicas de ensino fundamental, da rede municipal de ensino de Saquarema e dá outras providências.</t>
  </si>
  <si>
    <t>120/21</t>
  </si>
  <si>
    <t>Institui o Dia e Semana Municipal de Conscientização e Combate à Alienação Parental no Município de Saquarema e dá outras providências.</t>
  </si>
  <si>
    <t>139/21</t>
  </si>
  <si>
    <t>Institui no Calendário Oficial de Saquarema, no Dia Municipal de Luta Contra LGBTQIA+ FOBIA e adota outras providências.</t>
  </si>
  <si>
    <t>140/21</t>
  </si>
  <si>
    <t>Dispõe sobre denominação de Rua Joaquim Vitor de Lessa, no bairro Rio de Areia- Saquarema –RJ.</t>
  </si>
  <si>
    <t>Lei nº 2.086 de 01 de Junho de 2021</t>
  </si>
  <si>
    <t>Lei nº 2.080 de 01 de Junho de 2021</t>
  </si>
  <si>
    <t>Lei nº 2.081 de 01 de Junho de 2021</t>
  </si>
  <si>
    <t>Lei nº 2.082 de 01 de Junho de 2021</t>
  </si>
  <si>
    <t>Lei nº 2.083 de 01 de Junho de 2021</t>
  </si>
  <si>
    <t>Lei nº 2.084 de 01 de Junho de 2021</t>
  </si>
  <si>
    <t>Lei nº 2.075 de 01 de Junho de 2021</t>
  </si>
  <si>
    <t>Lei nº 2.076 de 01 de Junho de 2021</t>
  </si>
  <si>
    <t>Lei nº 2.079 de 01 de Junho de 2021</t>
  </si>
  <si>
    <t>Lei nº 2.077 de 01 de Junho de 2021</t>
  </si>
  <si>
    <t>Lei nº 2.074 de 01 de Junho de 2021</t>
  </si>
  <si>
    <t>Lei nº 2.078 de 01 de Junho de 2021</t>
  </si>
  <si>
    <t>121/21</t>
  </si>
  <si>
    <t>Institui o “Semana de Prevenção e Combate ás Amputações em Pacientes Diabéticos’’ no Calendário Oficial de Eventos do Município de Saquarema.</t>
  </si>
  <si>
    <t>123/21</t>
  </si>
  <si>
    <t>Cria a “Semana Municipal de Prevenção e Conscientização contra a Violência e Maus Tratos às Pessoas com Deficiências’’ e dá outras providências.</t>
  </si>
  <si>
    <t>126/21</t>
  </si>
  <si>
    <t>Institui o “Dia do Poeta Saquaremense”</t>
  </si>
  <si>
    <t>146/21</t>
  </si>
  <si>
    <t>141/21</t>
  </si>
  <si>
    <t>Dispõe sobre o estímulo de atividades culturais ao ar livre, criando o projeto “Cultura na Praça” no Município de Saquarema, e dá outras providências.</t>
  </si>
  <si>
    <t>142/21</t>
  </si>
  <si>
    <t>Institui a “Semana da Luta Contra o Câncer de Próstata” no Calendário Oficial do Município de Saquarema e dá outras providências.</t>
  </si>
  <si>
    <t>143/21</t>
  </si>
  <si>
    <t>Dispõe sobre a “Semana da Valorização da Mulher’’, a ser realizada anualmente na primeira semana do mês de março, e dá outras providências.</t>
  </si>
  <si>
    <t>133/21</t>
  </si>
  <si>
    <t>Agendamento de consultas por telefone ou aplicativo de celular nos órgãos de saúde pública.</t>
  </si>
  <si>
    <t>136/21</t>
  </si>
  <si>
    <t>Dispõe sobre equipamentos de aparelhos eletrônicos celulares para todos os órgãos públicos, com um intuito de um melhor atendimento via “Whatsapp”.</t>
  </si>
  <si>
    <t>127/21</t>
  </si>
  <si>
    <t>Institui no Calendário Oficial de Eventos do Município de Saquarema, o Evento “Mais Saúde, Todos Juntos Contra a Obesidade”.</t>
  </si>
  <si>
    <t>128/21</t>
  </si>
  <si>
    <t>Institui a Semana de Políticas Públicas voltadas à “Conscientização e Combate à Depressão”, no Município de Saquarema.</t>
  </si>
  <si>
    <t>137/21</t>
  </si>
  <si>
    <t>Inclui os Ministros de Ordem Religiosa nos grupos prioritários para imunização contra COVID-19, no âmbito do Município de Saquarema e dá outras providências.</t>
  </si>
  <si>
    <t>144/21</t>
  </si>
  <si>
    <t>Dispõe sobre o estímulo de atividades culturais ao ar livre, criando o projeto “Pintando nossas Paisagens” no Município de Saquarema, e dá outras providências.</t>
  </si>
  <si>
    <t>153/21</t>
  </si>
  <si>
    <t>Estabelece “Medidas protetivas e procedimentos para os casos de violência contra os Funcionários do quadro da Secretaria Municipal de Educação no âmbito do Município de Saquarema”.</t>
  </si>
  <si>
    <t>Dispõe sobre a criação de cargo em comissão de Subsecretário Municipal de Saúde, com o respectivo símbolo de vencimento; Cria cargo em comissão de Diretor de Indústria e Comércio e extingue o cargo em comissão de Subsecretário de Indústria e Comércio na estrutura básica organizacional da Administração Pública Direta Município de Saquarema – RJ.</t>
  </si>
  <si>
    <t>158/21</t>
  </si>
  <si>
    <t>071/21</t>
  </si>
  <si>
    <t>Dispõe sobre as Diretrizes para elaboração da Lei Orçamentária de 2022, (LDO) e dá outras providências.</t>
  </si>
  <si>
    <t>162/21</t>
  </si>
  <si>
    <t>Cria o art. 175-A na Lei Complementar nº 25, de 07 de Outubro de 2013, para regulamentar o compromisso Administrativo de Ajustamento de Conduta, no âmbito do Código de Obras e Edificações no Município de Saquarema.</t>
  </si>
  <si>
    <t>163/21</t>
  </si>
  <si>
    <t>Autoriza a aquisição de uma área de 3.684,50m²,situada no lugar de Barreira, zona urbano do 2º distrito de Saquarema, registrada no Cartório do Registro Geral de Imóveis, na matrícula nº 48.884, para implantação de Praça Pública.</t>
  </si>
  <si>
    <t>159/21</t>
  </si>
  <si>
    <t>Dispõe sobre denominação de Rua Praia dos Amores, no bairro de Vilatur – Saquarema – RJ.</t>
  </si>
  <si>
    <t>160/21</t>
  </si>
  <si>
    <t>161/21</t>
  </si>
  <si>
    <t>Dispõe sobre denominação de Rua Guimarães Rosa, no bairro de Bicuiba– Saquarema – RJ.</t>
  </si>
  <si>
    <t>Dispõe sobre denominação de Rua Margarida Alencar da Conceição, no bairro de Bicuiba– Saquarema – RJ.</t>
  </si>
  <si>
    <t>Lei nº 2.087 de 15 de Junho de 2021</t>
  </si>
  <si>
    <t>Lei nº 2.088 de 16 de Junho de 2021</t>
  </si>
  <si>
    <t>Lei nº 2.089 de 16 de Junho de 2021</t>
  </si>
  <si>
    <t>Lei nº 2.090 de 16 de Junho de 2021</t>
  </si>
  <si>
    <t>Lei nº 2.091 de 16 de Junho de 2021</t>
  </si>
  <si>
    <t>145/21</t>
  </si>
  <si>
    <t>Dispõe sobre a nomeação do Complexo Cultural que está sendo construído de “Complexo Cultural Ator Paulo Gustavo” no Município de Saquarema e dá outras providências.</t>
  </si>
  <si>
    <t>Reconhece a prática da atividade física e do exercício físico, ministrados por Profissional de Educação Física, como essenciais para a população de Saquarema em estabelecimentos prestadores de serviços destinados e essa finalidade em tempos de crises ocasionadas por moléstias contagiosas ou catástrofes naturais.</t>
  </si>
  <si>
    <t>156/21</t>
  </si>
  <si>
    <t>Dispõe sobre a nomeação de “Orla Miguel Antunes Pinheiro” no Município de Saquarema e dá outras providências.</t>
  </si>
  <si>
    <t>Lei Complementar nº 62 de 22 de Junho de 2021</t>
  </si>
  <si>
    <t>164/21</t>
  </si>
  <si>
    <t>Dispõe sobre denominação da Travessa Frederico Soares Carvalho de Macedo, no bairro de Retiro – Saquarema – RJ.</t>
  </si>
  <si>
    <t>165/21</t>
  </si>
  <si>
    <t>Lei Complementar nº 63 de 24 de Junho de 2021</t>
  </si>
  <si>
    <t>Autoriza a aquisição dos lotes nºs 1.091, 1.092, 1.093 e 1.104, da quadra nº 75, do Loteamento Vila Mar Saquarema, Itaúna, zona urbana do 1º Distrito de Saquarema-RJ, para fins de implantação de equipamentos públicos.</t>
  </si>
  <si>
    <t>Lei nº 2.092 de 24 de Junho de 2021</t>
  </si>
  <si>
    <t>Lei nº 2.093 de 24 de Junho de 2021</t>
  </si>
  <si>
    <t>170/21</t>
  </si>
  <si>
    <t>Dispõe sobre a criação de cargos em comissão de coordenadores de programas na área da saúde, de diretor de clínica médica e de diretor de perícia médica na estrutura básica organizacional da Administração Pública Direta do Município de Saquarema – RJ.</t>
  </si>
  <si>
    <t>147/21</t>
  </si>
  <si>
    <t>Inclui os responsáveis por pessoas especiais nos grupos prioritários para imunização contra Covid-19, no âmbito do Município de Saquarema e dá outras providências.</t>
  </si>
  <si>
    <t>148/21</t>
  </si>
  <si>
    <t>Dispõe sobre a substituição da denominação da Travessa Professor Alfredo Coutinho, para Rua Padre Rodrigo Marques Gomes, no Município de Saquarema.</t>
  </si>
  <si>
    <t>149/21</t>
  </si>
  <si>
    <t xml:space="preserve"> Inclui os Professores de Educação Física de Academias nos grupos prioritários para imunização contra COVID-19, no âmbito do Município de Saquarema e dá outras providências.</t>
  </si>
  <si>
    <t>150/21</t>
  </si>
  <si>
    <t>Institui no Município o Sistema de prevenção a “Síndrome Alcoólica Fetal” no Município de Saquarema e da outras providências.</t>
  </si>
  <si>
    <t>151/21</t>
  </si>
  <si>
    <t>Estabelece os Serviços de Cabeleireiros (as), Barbeiros, Esteticistas, Manicure, Pedicures, Depiladores(as), Maquiadores(as), como atividades essenciais em períodos de calamidade pública no âmbito do Município de Saquarema e dá outras providências.</t>
  </si>
  <si>
    <t>152/21</t>
  </si>
  <si>
    <t>Dispõe sobre implantação do “Programa Educacional para a Prática de Educação Física Adaptada para Estudantes com Deficiência.”</t>
  </si>
  <si>
    <t>154/21</t>
  </si>
  <si>
    <t>Institui a “Semana Municipal de Ciência, Tecnologia e Inovação’’ no Município de Saquarema e dá outras providências.</t>
  </si>
  <si>
    <t>155/21</t>
  </si>
  <si>
    <t>Proíbe o uso de chicote ou qualquer outro instrumento para açoitar os animais, usados em veículos de tração animal na coleta de materiais, no Município de Saquarema e dá outras providências.</t>
  </si>
  <si>
    <t>157/21</t>
  </si>
  <si>
    <t>Institui a Campanha Municipal de Incentivo à “Doação de Cabelo a Pessoas Carentes’’ em tratamento de Câncer.</t>
  </si>
  <si>
    <t>166/21</t>
  </si>
  <si>
    <t>Dispõe sobre a política de contingência nas hipóteses de desaparecimentos, raptos, sequestros de criança e de adolescentes, no Município de Saquarema.</t>
  </si>
  <si>
    <t>167/21</t>
  </si>
  <si>
    <t>Institui no Calendário de Comemorações Oficiais do Município de Saquarema o “Dia Municipal de Combate ao Bull Ying e à Violência na Escola” e dá outras providências.</t>
  </si>
  <si>
    <t>168/21</t>
  </si>
  <si>
    <t>Institui no Calendário de Comemorações Oficiais do Município de Saquarema, a “Semana de Conscientização, Prevenção, Diagnóstico e Tratamento do Câncer Infantil e Adolescência” e dá outras providências.</t>
  </si>
  <si>
    <t>169/21</t>
  </si>
  <si>
    <t>172/21</t>
  </si>
  <si>
    <t>Institui o mês de junho como período dedicado à “Conscientização da Importância de Medula Óssea”, no âmbito do Município de Saquarema.</t>
  </si>
  <si>
    <t>175/21</t>
  </si>
  <si>
    <t>Lei Complementar nº64 de 29 de Junho de 2021</t>
  </si>
  <si>
    <t>Lei nº 2.094 de 29 de Junho de 2021</t>
  </si>
  <si>
    <t>Cria o art. 7º-A na Lei nº 1.905, de 18 de Fevereiro de 2020.</t>
  </si>
  <si>
    <t>Lei nº 2.095 de 01 de Julho de 2021</t>
  </si>
  <si>
    <t>173/21</t>
  </si>
  <si>
    <t>Dispõe sobre denominação do Campo de grama sintética Amilton José Penetra, na localidade do bairro Bicuíba – Saquarema – RJ.</t>
  </si>
  <si>
    <t>174/21</t>
  </si>
  <si>
    <t>Dispõe sobre denominação da Rua Oeste, no bairro Aterrado, em Bacaxá, Saquarema- RJ.</t>
  </si>
  <si>
    <t>Dispõe sobre denominação de Rua Maria Ilca da Silva, no Loteamento Água Doce, no bairro Bicuiba – Saquarema-RJ.</t>
  </si>
  <si>
    <t>177/21</t>
  </si>
  <si>
    <t>181/21</t>
  </si>
  <si>
    <t>182/21</t>
  </si>
  <si>
    <t>Lei nº2.096 de 12 de Agosto de 2021</t>
  </si>
  <si>
    <t>Dispõe sobre denominação do Centro de Atendimento do Paciente Oncológico “Maria Lúcia Ramos dos Santos.</t>
  </si>
  <si>
    <t>Lei nº2.097 de 12 de Agosto de 2021</t>
  </si>
  <si>
    <t>Autoriza a aquisição da área de terreno medindo 705,00m², situado no 1º Distrito de Saquarema–RJ, lugar denominado Porto Novo, devidamente registrado no Cartório de Registro Geral de imóveis na matrícula nº 22.307, para fins de implantação de equipamentos públicos.</t>
  </si>
  <si>
    <t>178/21</t>
  </si>
  <si>
    <t>Fica destinado 5% (cinco por cento) do total de moradias populares de programas habitacionais públicos, instituídos pela Prefeitura do Município de Saquarema, às mulheres vítimas de violência doméstica e as ofendidas por tentativa de crime de feminicídio, e dá outras providências.</t>
  </si>
  <si>
    <t>179/21</t>
  </si>
  <si>
    <t>180/21</t>
  </si>
  <si>
    <t>Dispõe sobre a reserva, de no mínimo 5% (cinco por cento), das vagas de emprego na área da construção civil de obras públicas, para pessoas do sexo feminino no Município de Saquarema e dá outras providências.</t>
  </si>
  <si>
    <t>Institui o Dia Municipal de Combate ao Abuso e à Exploração Sexual de Crianças e Adolescentes no âmbito do Município de Saquarema e dá outras providências.</t>
  </si>
  <si>
    <t>183/21</t>
  </si>
  <si>
    <t>Não teve sessão por falta de quórum</t>
  </si>
  <si>
    <t>Dispõe sobre a criação de cargos em comissão de Diretor-Geral de Compras, Diretor de Contabilidade do Fundo Municipal de Saúde e Assessor Adjunto de Criação de Conteúdo; e sobre a extinção dos cargos em comissão que mencionada, na estrutura básica organizacional da Administração Pública Direta do Município de Saquarema-RJ.</t>
  </si>
  <si>
    <t>Altera o inciso I, do art.11 e o art.21 da Lei nº 1.802, de 29 de maio de 2019, que dispõe sobre a gestão democrática do ensino público na educação básica de Saquarema-RJ.</t>
  </si>
  <si>
    <t>Não houve sessão nesse dia</t>
  </si>
  <si>
    <t>189/21</t>
  </si>
  <si>
    <t>Autoriza a aquisição da área “C” Remanescente, com área de 40.871,58m², situada no lugar de Bicuíba, zona urbana do 2º Distrito de Saquarema-RJ, registrada no cartório de Registro Geral de Imóveis, na matrícula nº 60.102, para fins de implantação de unidade de ensino.</t>
  </si>
  <si>
    <t>192/21</t>
  </si>
  <si>
    <t>Dispõe sobre a criação da Secretaria Municipal de Infraestrutura e altera a nomenclatura da Secretaria Municipal de Desenvolvimento Econômico e Infraestrutura.</t>
  </si>
  <si>
    <t>Lei nº 2.098 de 25 de Agosto de 2021</t>
  </si>
  <si>
    <t>Lei nº 2.099 de 25 de Agosto de 2021</t>
  </si>
  <si>
    <t>Lei nº 2.100 de 25 de Agosto de 2021</t>
  </si>
  <si>
    <t>Lei nº 2.101 de 25 de Agosto de 2021</t>
  </si>
  <si>
    <t>Lei nº 2.102 de 25 de Agosto de 2021</t>
  </si>
  <si>
    <t>Lei nº 2.103 de 25 de Agosto de 2021</t>
  </si>
  <si>
    <t>Lei nº 2.104 de 25 de Agosto de 2021</t>
  </si>
  <si>
    <t>Lei nº 2.105 de 25 de Agosto de 2021</t>
  </si>
  <si>
    <t>Lei nº 2.106 de 25 de Agosto de 2021</t>
  </si>
  <si>
    <t>Lei Complementar nº 065 de 25 de Agosto de 2021</t>
  </si>
  <si>
    <t>185/21</t>
  </si>
  <si>
    <t>Institui ações de combate à obesidade infantil.</t>
  </si>
  <si>
    <t>186/21</t>
  </si>
  <si>
    <t>Cria a campanha de incentivo à doação de medula óssea no Município de Saquarema e o Dia Municipal de Medula e dá outras providências</t>
  </si>
  <si>
    <t>188/21</t>
  </si>
  <si>
    <t>“Dispõe sobre a afixação de cartaz nos locais que menciona, informando sobre o risco de queimadas na área urbana, e dá outras providências”</t>
  </si>
  <si>
    <t>“Institui a Semana Municipal do Pescador no Calendário Oficial do Município de Saquarema”.</t>
  </si>
  <si>
    <t>184/21</t>
  </si>
  <si>
    <t>Dispões sobre a disponibilização de brinquedos adaptados para crianças com deficiência em locais públicos e privados de lazer no âmbito do Município de Saquarema e dá outras providências.</t>
  </si>
  <si>
    <t>187/21</t>
  </si>
  <si>
    <t>Dispõe sobre denominação de Rua Valnir Mendonça Ribeiro, na localidade da Raia- Saquarema RJ.</t>
  </si>
  <si>
    <t>193/21</t>
  </si>
  <si>
    <t>Institui o programa de bolsa atleta</t>
  </si>
  <si>
    <t>Institui o “Dia Municipal do Rock” no Calendário Oficial do Município de Saquarema.</t>
  </si>
  <si>
    <t>072/21</t>
  </si>
  <si>
    <t>Lei nº 2.107 de 03 de Setembro de 2021</t>
  </si>
  <si>
    <t>Lei nº 2.108 de 03 de Setembro de 2021</t>
  </si>
  <si>
    <t>Lei Complementar nº 66 de 03 de Setembro de 2021</t>
  </si>
  <si>
    <t>194/21</t>
  </si>
  <si>
    <t>Dispõe sobre denominação de Rua Eloy de Oliveira, no bairro Água Branca, Saquarema – RJ.</t>
  </si>
  <si>
    <t>208/21</t>
  </si>
  <si>
    <t>Dispõe sobre a autorização para abertura de crédito adicional especial, no valor total de R$ 46.078.512,22(quarenta e seis milhões, setenta e oito mil, quinhentos e doze reais e vinte e dois centavos), objetivando a criação de dotações orçamentárias na Lei Orçamentária Anual, com sua inclusão no Plano Plurianual e adequação na Lei de Diretrizes Orçamentárias vigentes no Município de Saquarema, relativas ao orçamento destinado à Secretaria Municipal de Infraestrutura.</t>
  </si>
  <si>
    <t>195/21</t>
  </si>
  <si>
    <t>Dispõe sobre denominação de Rua Zezelita Cristina de Azevedo Coelho, no bairro Porto da Roça – Bacaxá / Saquarema – RJ.</t>
  </si>
  <si>
    <t>196/21</t>
  </si>
  <si>
    <t>Institui O Dia Municipal dos Protetores e Cuidadores de Animais.</t>
  </si>
  <si>
    <t>Lei nº2.109 de 13 de setembro de 2021</t>
  </si>
  <si>
    <t>209/21</t>
  </si>
  <si>
    <t>Cria o Parágrafo único no art. 4º da Lei nº 1.024 de 29 de outubro de 2009, com redação dada pela Lei nº 1.255 de 07 de maio de 2013.</t>
  </si>
  <si>
    <t>213/21</t>
  </si>
  <si>
    <t>Denomina-se Centro Municipal de Educação Jurandir da Silva Melo a unidade de ensino situada na Rua Ethelvino Lima de Mendonça, nº 330, Basileia, 3º Distrito de Saquarema-RJ.</t>
  </si>
  <si>
    <t>214/21</t>
  </si>
  <si>
    <t>Passa a denominar-se Hospital Municipal Porphirio Nunes de Azeredo a unidade de saúde situada na Rua Adolpho Bravo, nº 197, Bacaxá, Saquarema-RJ.</t>
  </si>
  <si>
    <t>215/21</t>
  </si>
  <si>
    <t>Denomina-se Hospital Municipal Nossa Senhora de Nazareth a unidade de saúde situada na Rua Fábio Lúcio dos Santos, nº 158, Barreira, 2º Distrito de Saquarema-RJ.</t>
  </si>
  <si>
    <t>216/21</t>
  </si>
  <si>
    <t>Denomina-se Centro Municipal de Diagnóstico por Imagem Almerinda Rocha de Magalhães a unidade de saúde situada na Rua Adolpho Bravo, nº 75, Bacaxá, Saquarema-RJ.</t>
  </si>
  <si>
    <t>217/21</t>
  </si>
  <si>
    <t>Altera o inciso IV do art. 2º da Lei nº 1.740 de 25 de outubro de 2018.</t>
  </si>
  <si>
    <t>220/21</t>
  </si>
  <si>
    <t>Dispõe sobre a criação de cargos em comissão de Coordenador de Programa de Assistência Social e Coordenador Adjunto de Programa de Assistência Social, na estrutura básica organizacional da Administração Pública Direta do Município de Saquarema-RJ.</t>
  </si>
  <si>
    <t>221/21</t>
  </si>
  <si>
    <t>Autoriza a aquisição de área de terras, localizada na Gleba I, medindo 27.244,70m2, situada no lugar de Jardim, 1º Distrito de Saquarema-RJ, registrada no Cartório de Registro Geral de Imóveis, na matrícula nº 11.859, para fins de implantação de praça pública.</t>
  </si>
  <si>
    <t>210/21</t>
  </si>
  <si>
    <t>Dispõe sobre instituição do Dia do Feirante no Calendário Oficial de Eventos e Datas Comemorativas do Município de Saquarema-RJ.</t>
  </si>
  <si>
    <t>211/21</t>
  </si>
  <si>
    <t>Dispõe sobre denominação de Rua Carlos Correa dos Santos Junior, bairro Parque Marina, Saquarema-RJ.</t>
  </si>
  <si>
    <t>212/21</t>
  </si>
  <si>
    <t>Dispõe sobre denominação de Rua Adaias Oliveira Castro, na localidade do Loteamento Mirante Saquarema, bairro Porto da Roça II, Saquarema-RJ.</t>
  </si>
  <si>
    <t>222/21</t>
  </si>
  <si>
    <t>Passa a ser denominada Escola Municipalizada Paulo Luiz Barroso Oliveira a Escola Municipalizada de Bonsucesso.</t>
  </si>
  <si>
    <t>223/21</t>
  </si>
  <si>
    <t>Passa a ser denominada Escola Municipalizada Vereador Ivan da Silva Melo a Escola Municipalizada Madressilva.</t>
  </si>
  <si>
    <t>218/21</t>
  </si>
  <si>
    <t>Institui o “Dia do Gari” no Município de Saquarema, a ser comemorado anualmente no dia 16 de maio.</t>
  </si>
  <si>
    <t>219/21</t>
  </si>
  <si>
    <t>Dispõe sobre a criação do Cicloturismo no Município de Saquarema e dá outras providências.</t>
  </si>
  <si>
    <t>Lei nº 2.110 de 22 de setembro de 2021</t>
  </si>
  <si>
    <t>Lei nº 2.118 de 27 de setembro de 2021</t>
  </si>
  <si>
    <t>Lei nº 2.111 de 27 de setembro de 2021</t>
  </si>
  <si>
    <t>Lei nº 2.112 de 27 de setembro de 2021</t>
  </si>
  <si>
    <t>Lei nº 2.113 de 27 de setembro de 2021</t>
  </si>
  <si>
    <t>Lei nº 2.114 de 27 de setembro de 2021</t>
  </si>
  <si>
    <t>Lei nº 2.115 de 27 de setembro de 2021</t>
  </si>
  <si>
    <t>Lei nº 2.116 de 27 de setembro de 2021</t>
  </si>
  <si>
    <t>Lei nº 2.117 de 27 de setembro de 2021</t>
  </si>
  <si>
    <t>226/21</t>
  </si>
  <si>
    <t>228/21</t>
  </si>
  <si>
    <t>Dispõe sobre a denominação da travessa Antenor de Oliveira - Bacaxá Saquarema</t>
  </si>
  <si>
    <t>Lei nº 2.119 de 29 de setembro de 2021.</t>
  </si>
  <si>
    <t>Lei nº 2.120 de 29 de setembro de 2021.</t>
  </si>
  <si>
    <t>Lei nº 2.121 de 29 de setembro de 2021</t>
  </si>
  <si>
    <t>Lei nº 2.122 de 01 de outubro de 2021.</t>
  </si>
  <si>
    <t>Lei nº 2.123 de 01 de outubro de 2021</t>
  </si>
  <si>
    <t>Lei nº 2.124 de 01 de outubro de 2021.</t>
  </si>
  <si>
    <t>Lei nº 2.125 de 01 de outubro de 2021.</t>
  </si>
  <si>
    <t>Lei nº 2.126 de 01 de outubro de 2021.</t>
  </si>
  <si>
    <t>Lei Complementar nº 67 de 29 de setembro de 2021</t>
  </si>
  <si>
    <t>229/21</t>
  </si>
  <si>
    <t>Altera a Lei Municipal nº 1.985 de 16 de outubro de 2020, que dispõe sobre as diretrizes para elaboração da lei orçamentária de 2021 e dá outras providências.</t>
  </si>
  <si>
    <t>230/21</t>
  </si>
  <si>
    <t>Altera a Lei Municipal nº 2.095 de 01 de julho de 2021, que dispõe sobre as diretrizes para elaboração da lei orçamentária de 2022 e dá outras providências.</t>
  </si>
  <si>
    <t>233/21</t>
  </si>
  <si>
    <t>Altera o inciso IV do art. 2º da Lei nº 1.740 de 25 de outubro de 2018, com redação dada pela Lei nº 2.123 de 01 de outubro de 2021.</t>
  </si>
  <si>
    <t>Dispõe sobre a denominação da TravessaAntônio Lulo Sobrinho (Dadaco), localizada em Itaúna, Saquarema – RJ.</t>
  </si>
  <si>
    <t>227/21</t>
  </si>
  <si>
    <t>Lei nº 2.144 de 25 de novembro de 2021</t>
  </si>
  <si>
    <t>235/21</t>
  </si>
  <si>
    <t>236/21</t>
  </si>
  <si>
    <t>237/21</t>
  </si>
  <si>
    <t>Autoriza a criação da Companhia de Desenvolvimento Inova Saquarema – Inova Saquá.</t>
  </si>
  <si>
    <t>Institui o Fundo de Iluminação Pública – FIP.</t>
  </si>
  <si>
    <t>234/21</t>
  </si>
  <si>
    <t>Obrigatoriedade de curso de primeiros socorros nas escolas públicas no âmbito do Município de Saquarema.</t>
  </si>
  <si>
    <t>241/21</t>
  </si>
  <si>
    <t>Dispõe sobre tornar Patrimônio Histórico e Cultural a Feira de Saquarema, localizada na Rua Antenor Moreira, no município de Saquarema – RJ.</t>
  </si>
  <si>
    <t>242/21</t>
  </si>
  <si>
    <t>Dispõe sobre tornar Patrimônio Histórico e Cultural a Feira de Bacaxá, localizada na Rua Professor Souza, no município de Saquarema – RJ.</t>
  </si>
  <si>
    <t>243/21</t>
  </si>
  <si>
    <t>“Proíbe no âmbito do município de Saquarema a cobrança de sacolas descartáveis biodegradáveis de papel ou de qualquer outro material que não polua o meio ambiente para embalagem e transporte de produtos adquiridos em estabelecimentos comerciais”.</t>
  </si>
  <si>
    <t>250/21</t>
  </si>
  <si>
    <t>Prorroga até 31 de dezembro de 2022 os contratos dos agentes de combate às endemias de que trata a Lei nº 1.987 de 05 de novembro de 2020.</t>
  </si>
  <si>
    <t>244/21</t>
  </si>
  <si>
    <t>Estabelece a Lei Municipal de atenção à gagueira e a pessoa que gagueja no âmbito do município de Saquarema e dá outras providências.</t>
  </si>
  <si>
    <t>246/21</t>
  </si>
  <si>
    <t>Dispõe sobre a denominação da Rua das Cigarras, na localidade do bairro de Água Branca, Saquarema – RJ.</t>
  </si>
  <si>
    <t>073/21</t>
  </si>
  <si>
    <t>Inclui a “Semana Municipal de Informação e Conscientização sobre o Transtorno do Déficit de Atenção com Hiperatividade – TDAH” no Calendário Municipal de Saquarema.</t>
  </si>
  <si>
    <t>Lei nº 2.127 de 21 de outubro de 2021</t>
  </si>
  <si>
    <t>Lei nº2.128 de 21 de outubro de 2021</t>
  </si>
  <si>
    <t>Lei nº 2.129 de 21 de outubro de 2021</t>
  </si>
  <si>
    <t>252/21</t>
  </si>
  <si>
    <t>Institui o Programa Conexão Universitária.</t>
  </si>
  <si>
    <t>251/21</t>
  </si>
  <si>
    <t>Institui o “Dia Municipal da Juventude” e dá outras providências.</t>
  </si>
  <si>
    <t>Lei nº 2.132 de 28 de outubro de 2021.</t>
  </si>
  <si>
    <t>253/21</t>
  </si>
  <si>
    <t>Dispõe sobre denominação de Rua Sargento José Carreira, em Bacaxá, Saquarema – RJ.</t>
  </si>
  <si>
    <t>Institui o Programa Municipal de Parcerias Público-Privadas – PROPAR SAQUAREMA.</t>
  </si>
  <si>
    <t>258/21</t>
  </si>
  <si>
    <t>Dispõe sobre a autorização para abertura de crédito adicional especial, por superávit financeiro, no valor total de R$ 833.063,13 (oitocentos e trinta e três mil, sessenta e três reais e treze centavos), objetivando a criação de dotação orçamentária na Lei Orçamentária Anual, com sua inclusão no Plano Plurianual e adequação na Lei de Diretrizes Orçamentárias vigentes no Município de Saquarema, relativa ao orçamento destinado ao Instituto de Benefício e Assistência dos Servidores Municipais de Saquarema – IBASS.</t>
  </si>
  <si>
    <t>Lei nº 2.133 de 05 de novembro de 2021</t>
  </si>
  <si>
    <t>Lei nº 2.134 de 05 de novembro de 2021</t>
  </si>
  <si>
    <t>Lei nº 2.135 de 05 de novembro de 2021</t>
  </si>
  <si>
    <t>Lei nº 2.136 de 05 de novembro de 2021</t>
  </si>
  <si>
    <t>Lei nº 2.138 de 05 de novembro de 2021</t>
  </si>
  <si>
    <t>261/21</t>
  </si>
  <si>
    <t>Dispõe sobre extinção, alteração de denominação e criação de cargos de provimento efetivo no quadro de pessoal da Administração Pública Direta do Município de Saquarema.</t>
  </si>
  <si>
    <t>254/21</t>
  </si>
  <si>
    <t>Dispõe sobre o Programa de Navegação de Paciente, na forma que menciona.</t>
  </si>
  <si>
    <t>256/21</t>
  </si>
  <si>
    <t>Propõe regras para a divulgação de preços promocionais por postos de combustíveis.</t>
  </si>
  <si>
    <t>257/21</t>
  </si>
  <si>
    <t>Institui sanção administrativa para a pessoa que tentar fraudar a comprovação da vacinação contra o Coronavírus – SARS-CoV-2 e dá outras providências</t>
  </si>
  <si>
    <t>Lei nº 2.139 de 11 de novembro de 2021.</t>
  </si>
  <si>
    <t>Lei nº 2.140 de 11 de novembro de 2021.</t>
  </si>
  <si>
    <t>Lei nº 2.141 de 11 de novembro de 2021.</t>
  </si>
  <si>
    <t>Lei nº 2.142 de 17 de novembro de 2021.</t>
  </si>
  <si>
    <t>Lei Complementar nº 068 de 11 de novembro de 2021.</t>
  </si>
  <si>
    <t>267/21</t>
  </si>
  <si>
    <t>Autoriza a aquisição de uma área de terras, medindo 3.647,00m², situado no lugar de Barreira, zona urbana do 2º Distrito de Saquarema-RJ, registrada no Cartório de Registro Geral de Imóveis sob a matrícula nº 48885, para fins de implantação de um Complexo Esportivo.</t>
  </si>
  <si>
    <t>268/21</t>
  </si>
  <si>
    <t>Autoriza a aquisição de área referente a antiga Fazenda de Santa Luzia (Usina Santa Luzia), medindo 15,0002 ha, localizada no bairro de Sampaio Correa, zona urbana do 3º Distrito de Saquarema-RJ, registrada no Cartório de Registro Geral de Imóveis sob a matrícula nº 60240, para fins de implantação de um Complexo Turístico.</t>
  </si>
  <si>
    <t>255/21</t>
  </si>
  <si>
    <t>Dispõe sobre o programa de fisioterapia respiratória ambulatorial e dá outras providências.</t>
  </si>
  <si>
    <t>265/21</t>
  </si>
  <si>
    <t>Dispõe sobre a proibição da posse, trânsito, utilização, fabricação e comércio de Cerol, Linha Chilena e similares em todo o município de Saquarema. Projeto de Lei nº 266/2021</t>
  </si>
  <si>
    <t>266/21</t>
  </si>
  <si>
    <t>Institui o “Março Roxo”, mês de conscientização sobre epilepsia, no calendário oficial do município de Saquarema.</t>
  </si>
  <si>
    <t>270/21</t>
  </si>
  <si>
    <t>Dispõe sobre a criação de cargos em comissão de Subsecretário de Coordenação de Políticas Públicas de Educação, Subsecretário de Planejamento de Políticas Públicas de Educação,Diretor do Programa Educacional Conexão Universitária, Assessor do Programa Educacional Conexão Universitária e Assessor de Políticas Públicas de Educação na estrutura básica organizacional da Administração Pública Direta do Município de Saquarema – RJ.</t>
  </si>
  <si>
    <t>Não houve transmissão da sessão</t>
  </si>
  <si>
    <t>275/21</t>
  </si>
  <si>
    <t>Prorroga até o dia 31 de dezembro de 2022 os contratos temporários de excepcional interesse público, de que tratam a Lei nº 2.020 de 16 de dezembro de 2020, e a Lei nº 2.056 de 09 de março de 2021.</t>
  </si>
  <si>
    <t>Lei nº 2.147 de 03 de dezembro de 2021</t>
  </si>
  <si>
    <t>276/21</t>
  </si>
  <si>
    <t>Prorroga até o dia 31 de dezembro de 2021 os contratos temporários de excepcional interesse público, nos termos do inciso IX do art. 37 da Constituição da República, na função de agente de apoio a medidas de enfrentamento da pandemia do coronavírus (covid-19), de que trata a Lei nº 1.994 de 07 de dezembro de 2020.</t>
  </si>
  <si>
    <t>Lei nº 2.148 de 03 de dezembro de 2021</t>
  </si>
  <si>
    <t>277/21</t>
  </si>
  <si>
    <t>Institui o novo Plano Diretor Municipal de Desenvolvimento Sustentável, estabelece objetivos, instrumentos e diretrizes para as ações de planejamento no Município de Saquarema e dá outras providências.</t>
  </si>
  <si>
    <t>272/21</t>
  </si>
  <si>
    <t>Altera o inciso I do art. 2º da Lei nº 2.190 de 13 de setembro de 2021, que dispõe sobre o programa Bolsa Atleta.</t>
  </si>
  <si>
    <t>273/21</t>
  </si>
  <si>
    <t>Dispõe sobre a obrigatoriedade no transporte público em conceder às pessoas com deficiência e mobilidade reduzida o direito de parada em qualquer lugar solicitado e dá outras providências</t>
  </si>
  <si>
    <t>274/21</t>
  </si>
  <si>
    <t>Dispõe sobre a obrigatoriedade dos restaurantes e similares em conceder descontos e/ou meia porção para as pessoas que se submeteram à cirurgia bariátrica ou qualquer outra gastroplastia na forma específica, e dá outras providências.</t>
  </si>
  <si>
    <t>Lei nº 2.143 de 24 de novembro de 2021</t>
  </si>
  <si>
    <t>Lei nº 2.145 de 25 de novembro de 2021</t>
  </si>
  <si>
    <t>Lei Complementar nº 69 de 24 de novembro de 2021</t>
  </si>
  <si>
    <t>Lei Complementar nº 70 de 24 de novembro de 2021</t>
  </si>
  <si>
    <t>190/21</t>
  </si>
  <si>
    <t>Dispõe sobre o Plano Plurianual – PPA do Município de Saquarema para o período de 2022 a 2025, e dá outras providências.</t>
  </si>
  <si>
    <t>191/21</t>
  </si>
  <si>
    <t>“Estima a receita e fixa a despesa do Município de Saquarema para o exercício financeiro de 2022”.</t>
  </si>
  <si>
    <t>281/21</t>
  </si>
  <si>
    <t>Dispõe sobre a concessão de Abono Especial Natalino no mês de dezembro de 2021 aos servidores públicos ativos, inativos e pensionistas da administração direta e indireta do Município de Saquarema e aos membros do Conselho Tutelar do Município de Saquarema</t>
  </si>
  <si>
    <t>282/21</t>
  </si>
  <si>
    <t>Autoriza o Poder Executivo Municipal a conceder auxílio para compensação de despesas tecnológicas para a aplicação e desenvolvimento do ensino remoto aos profissionais do Magistério do Município de Saquarema em efetivo exercício, denominado Auxílio Tecnológico.</t>
  </si>
  <si>
    <t>Dispõe sobre a denominação da Travesa da Costureira no bairo do Rio da Areia</t>
  </si>
  <si>
    <t>Lei nº 2.150 de 07 de dezembro de 2021</t>
  </si>
  <si>
    <t>Lei nº 2.151 de 07 de dezembro de 2021</t>
  </si>
  <si>
    <t>285/21</t>
  </si>
  <si>
    <t>Altera a Lei nº 1.081 de 27 de agosto de 2010 e dá outras providências.</t>
  </si>
  <si>
    <t>286/21</t>
  </si>
  <si>
    <t>Autoriza o Poder Executivo a conceder auxílio mensal aos profissionais do Magistério do Município de Saquarema em efetivo exercício, pelo prazo de 12 (doze) meses, para despesas com aquisição e manutenção de bens e serviços tecnológicos necessários ao exercício das suas atividades.</t>
  </si>
  <si>
    <t>287/21</t>
  </si>
  <si>
    <t>Altera o Anexo I da Lei nº 1.649 de 16 de março de 2018 – Programa Casa Creche.</t>
  </si>
  <si>
    <t>288/21</t>
  </si>
  <si>
    <t>Prorroga o auxílio de assistência financeira, denominado “Cartão Família Saquaremense”, criado pela Lei nº 2.058 de 25 de março de 2021</t>
  </si>
  <si>
    <t>289/21</t>
  </si>
  <si>
    <t>Institui o Programa de Distribuição Gratuita de Absorventes Higiênicos em Unidades da Rede Municipal de Saúde e de Ensino.</t>
  </si>
  <si>
    <t>290/21</t>
  </si>
  <si>
    <t>Autoriza a aquisição dos lotes de terreno designados pelos números 02 e 25 da quadra 09, situados no loteamento Jardim Ipitangas, no lugar de Ipitangas, zona urbana do 1º Distrito de Saquarema – RJ, registrado no Cartório de Registro Geral de Imóveis sob as matrículas números 38.087 e 38.088, para fins de implantação de uma Unidade de Ensino.</t>
  </si>
  <si>
    <t>291/21</t>
  </si>
  <si>
    <t>Autoriza a aquisição dos lotes de terreno designados pelos números 01, 02, 03 e04 da quadra nº 01, situados no loteamento Jardim Ipitangas, no lugar de Ipitangas, zona urbana do 1º Distrito de Saquarema – RJ, para fins de implantação de uma Unidade de Ensino.</t>
  </si>
  <si>
    <t>292/21</t>
  </si>
  <si>
    <t>Autoriza a aquisição de área de terras, situada no lugar de Porto da Roça, zona urbana do 1º Distrito de Saquarema – RJ, medindo 48.400,00m², registrada no Cartório de Registro Geral de Imóveis sob a matrícula nº 1.618, para fins de implantação de uma Unidade de Ensino.</t>
  </si>
  <si>
    <t>293/21</t>
  </si>
  <si>
    <t>Autoriza a aquisição de área de terras, situada no lugar de Bicuíba, zona urbana do 2º Distrito de Saquarema – RJ, medindo 22.769,40m², registrada no Cartório de Registro Geral de Imóveis sob a matrícula nº 48378, para fins de implantação de uma Unidade de Ensino.</t>
  </si>
  <si>
    <t>294/21</t>
  </si>
  <si>
    <t>Autoriza a aquisição dos lotes de terreno designados pelos números 01, 02, 27 e 28 da quadra D, situados na Rua Maestro Macário Duarte, no bairro de Boqueirão, zona urbana do 1º Distrito de Saquarema – RJ, para fins de implantação de uma Unidade de Ensino.</t>
  </si>
  <si>
    <t>295/21</t>
  </si>
  <si>
    <t>Autoriza a aquisição de uma área de terras com 4.260,00m², situada no lugar de Porto da Roça, zona urbana do 1º Distrito de Saquarema – RJ, registrada no Cartório de Registro Geral de Imóveis sob a matrícula nº 22.591, para fins de implantação de um Centro de Capacitação.</t>
  </si>
  <si>
    <t>296/21</t>
  </si>
  <si>
    <t>Autoriza a aquisição de áreas de terras designadas pelas matrículas números 1.062, 2.534 e 5.484 no Cartório de Registro Geral de Imóveis, situados no lugar de Porto da Roça, zona urbana do 1º Distrito de Saquarema – RJ, para fins de implantação de Unidade de Ensino para Capacitação Profissional.</t>
  </si>
  <si>
    <t>297/21</t>
  </si>
  <si>
    <t>Autoriza a aquisição de uma área de terras medindo 9,6041 ha (96.041,00m²), situada no lugar de Sampaio Correa, zona rural do 3º Distrito de Saquarema – RJ, registrada no Cartório de Registro Geral de Imóveis sob a matrícula nº 60.574, para fins de implantação de programa habitacional de interesse social.</t>
  </si>
  <si>
    <t>298/21</t>
  </si>
  <si>
    <t>Cria a unidade hospitalar denominada Hospital Municipal Nossa Senhora de Nazareth, situada na Rua Fábio Lúcio dos Santos, nº 158, Barreira, 2º Distrito de Saquarema – RJ.</t>
  </si>
  <si>
    <t xml:space="preserve"> P</t>
  </si>
  <si>
    <t>Lei Complementar nº 71 de 07 de dezembro de 2021.</t>
  </si>
  <si>
    <t>Votação única</t>
  </si>
  <si>
    <t>299/21</t>
  </si>
  <si>
    <t>Dispõe sobre a contratação por prazo determinado de guarda-vidas para atender necessidade temporária de interesse público, nos termos do inciso IX do art. 37 da Constituição da República.</t>
  </si>
  <si>
    <t>16/21/21</t>
  </si>
  <si>
    <t>300/21</t>
  </si>
  <si>
    <t>Poder Executivo Prorroga até o dia 30 de junho de 2022 os contratos temporários, de excepcional interesse público, nos termos do inciso IX do art.37 da Constituição da República na função de agente de apoio a medidas de enfrentamento da pandemia do coronavírus (covid-19), de que trata a Lei nº 1.994 de 07 de dezembro de 2020.</t>
  </si>
  <si>
    <t>301/21</t>
  </si>
  <si>
    <t>Autoriza a aquisição de lote de terreno designado pelo nº 06, desmembrado da quadra nº03, com área de 406,00m², e respectivas benfeitorias, situado no Loteamento denominado “ Vila Mar de Saquarema”, no lugar de Itaúna, zona urbana do 1º distrito de Saquarema –RJ, registrado no Cartório de Registro Geral de Imóveis sob a matrícula nº 41.492 de 16 de dezembro de 2004, para fins de abertura e melhoramento de vias públicas.</t>
  </si>
  <si>
    <t>302/21</t>
  </si>
  <si>
    <t>Altera o Quadro do Cargo de Diretor Adjunto, acresce Quadros ao Anexo III e altera o Anexo IV, todos da Lei nº 1.081 de 27 de Agosto de 2010,com redação dada pela Lei nº 2.167, de 16 de dezembro de 2021.</t>
  </si>
  <si>
    <t>303/21</t>
  </si>
  <si>
    <t>Autoriza o Poder Executivo a adquirir uma área de terras, com 397.529,84m², situada no centro, Zona urbana do 1º distrito de Saquarema (antiga área do aeródromo), registrada no Cartório de Registro Geral de Imóveis, na matrícula nº 54871, em nome da União Federal.</t>
  </si>
  <si>
    <t>Autoriza o Poder Executivo a conceder, em caráter excepcional,
no exercício de 2021, aos profissionais do magistério
público municipal em efetivo exercício, um abono no valor
de R$ 1.500,00 (mil e quinhentos reais) a título de rateio da
sobra financeira dos recursos do FUNDEB.</t>
  </si>
  <si>
    <t>304/21</t>
  </si>
  <si>
    <t>Lei nº 2.175 de 29 de dezembro de 2021.</t>
  </si>
  <si>
    <t>Lei nº 2.173 de 29 de dezembro de 2021.</t>
  </si>
  <si>
    <t>Lei nº 2.174 de 29 de dezembro de 2021.</t>
  </si>
  <si>
    <t>Lei nº 2.062 de 26 de março de 2021.</t>
  </si>
  <si>
    <t>Lei nº 2.063 de 26 de março de 2021.</t>
  </si>
  <si>
    <t>Autoriza o Município de Saquarema a participar de consórcio que reúne entes municipais da República Federativa do Brasil, com a finalidade de adquirir vacinas para combate à pandemia do coronavírus ( covid-19 ), medicamentos, insumos e equipamentos na área de saúde; e ratifica protocolo de intenções do consórcio.</t>
  </si>
  <si>
    <t>Lei nº 2.057 de 23 de março de 2021.</t>
  </si>
  <si>
    <t>Lei nº 2.061 de 26 de março de 2021.</t>
  </si>
  <si>
    <t>Lei nº 2.059 de 25 de março de 2021.</t>
  </si>
  <si>
    <t>Lei Complementar nº 61 de 25 d emarço de 2021</t>
  </si>
  <si>
    <t>Lei nº 2.058 de 25 de março de 2021.</t>
  </si>
  <si>
    <t>Dispõe sobre a criação do auxílio de assistência financeira temporária a pessoas em situação de vulnerabilidade social ou dificuldade econômica advinda da pandemia do coronavírus (covid-19), denominado "Cartão Família Saquaremense".</t>
  </si>
  <si>
    <t>Lei nº 2.060 de 25 de março de 2021.</t>
  </si>
  <si>
    <t>Acresce dispositivos à Lei nº 1.294, de 07 de Outubro de 2013(Lei de Zoneamento Municipal), para criar a Zona de Especial Interesse UrbanísticoZEIU, na área que menciona.</t>
  </si>
  <si>
    <t>Lei nº 2.066 de 06 de abril de 2021.</t>
  </si>
  <si>
    <t>Lei nº 2.068 de 06 de abril de 2021.</t>
  </si>
  <si>
    <t>Lei nº 2.067 de 06 de abril de 2021.</t>
  </si>
  <si>
    <t>Lei nº 2.137 de 05 de novembro de 2021.</t>
  </si>
  <si>
    <t>Lei nº 2.177 de 06 de janeiro de 2022.</t>
  </si>
  <si>
    <t>Lei nº 2.178 de 06 de janeiro de 2022.</t>
  </si>
  <si>
    <t>Lei nº 2.167 de 16 de dezembro de 2021.</t>
  </si>
  <si>
    <t>Lei nº 2.154 de 15 de dezembro de 2021.</t>
  </si>
  <si>
    <t>Lei nº 2.155 de 15 de dezembro de 2021.</t>
  </si>
  <si>
    <t>Lei nº 2.156 de 15 de dezembro de 2021.</t>
  </si>
  <si>
    <t>Lei nº 2.157 de 15 de dezembro de 2021.</t>
  </si>
  <si>
    <t>Lei nº 2.158 de 15 de dezembro de 2021.</t>
  </si>
  <si>
    <t>Lei nº 2.159 de 15 de dezembro de 2021.</t>
  </si>
  <si>
    <t>Lei nº 2.160 de 15 de dezembro de 2021.</t>
  </si>
  <si>
    <t>Lei nº 2.161 de 15 de dezembro de 2021.</t>
  </si>
  <si>
    <t>Lei nº 2.162 de 15 de dezembro de 2021.</t>
  </si>
  <si>
    <t>Lei nº 2.163 de 15 de dezembro de 2021.</t>
  </si>
  <si>
    <t>Lei nº 2.164 de 15 de dezembro de 2021.</t>
  </si>
  <si>
    <t>Lei nº 2.165 de 15 de dezembro de 2021.</t>
  </si>
  <si>
    <t>Lei nº 2.166 de 15 de dezembro de 2021.</t>
  </si>
  <si>
    <t>Lei nº 2.168 de 16 de dezembro de 2021.</t>
  </si>
  <si>
    <t>Lei nº 2.169 de 16 de dezembro de 2021.</t>
  </si>
  <si>
    <t>Lei nº 2.170 de 16 de dezembro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</si>
</sst>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yyyy\-mm\-dd"/>
    <numFmt numFmtId="165" formatCode="d/mmm"/>
    <numFmt numFmtId="166" formatCode="d/m/yy"/>
    <numFmt numFmtId="167" formatCode="[$-416]mmm\-yy;@"/>
    <numFmt numFmtId="168" formatCode="[$-416]d\-mmm;@"/>
    <numFmt numFmtId="169" formatCode="mm/dd/yy"/>
    <numFmt numFmtId="170" formatCode="mmmm"/>
    <numFmt numFmtId="171" formatCode="[$R$-416]&quot; &quot;#,##0.00;[Red]&quot;-&quot;[$R$-416]&quot; &quot;#,##0.00"/>
    <numFmt numFmtId="172" formatCode="mm/dd/yyyy"/>
  </numFmts>
  <fonts count="82">
    <font>
      <sz val="11"/>
      <color rgb="FF000000"/>
      <name val="Arial"/>
      <family val="2"/>
    </font>
    <font>
      <sz val="11"/>
      <color rgb="FF000000"/>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i/>
      <sz val="16"/>
      <color rgb="FF000000"/>
      <name val="Arial"/>
      <family val="2"/>
    </font>
    <font>
      <b/>
      <sz val="24"/>
      <color rgb="FF000000"/>
      <name val="Arial"/>
      <family val="2"/>
    </font>
    <font>
      <sz val="18"/>
      <color rgb="FF000000"/>
      <name val="Arial"/>
      <family val="2"/>
    </font>
    <font>
      <sz val="12"/>
      <color rgb="FF000000"/>
      <name val="Arial"/>
      <family val="2"/>
    </font>
    <font>
      <sz val="10"/>
      <color rgb="FF996600"/>
      <name val="Arial"/>
      <family val="2"/>
    </font>
    <font>
      <sz val="10"/>
      <color rgb="FF333333"/>
      <name val="Arial"/>
      <family val="2"/>
    </font>
    <font>
      <b/>
      <i/>
      <u/>
      <sz val="11"/>
      <color rgb="FF000000"/>
      <name val="Arial"/>
      <family val="2"/>
    </font>
    <font>
      <b/>
      <sz val="11"/>
      <color rgb="FF000000"/>
      <name val="Arial"/>
      <family val="2"/>
    </font>
    <font>
      <sz val="12"/>
      <color rgb="FF000000"/>
      <name val="Arial1"/>
    </font>
    <font>
      <sz val="10"/>
      <color rgb="FF000000"/>
      <name val="Arial"/>
      <family val="2"/>
    </font>
    <font>
      <b/>
      <sz val="24"/>
      <color rgb="FFFFFFFF"/>
      <name val="Arial1"/>
    </font>
    <font>
      <sz val="14"/>
      <color rgb="FF000000"/>
      <name val="Arial"/>
      <family val="2"/>
    </font>
    <font>
      <b/>
      <sz val="14"/>
      <color rgb="FF000000"/>
      <name val="Arial"/>
      <family val="2"/>
    </font>
    <font>
      <sz val="10"/>
      <color rgb="FF000000"/>
      <name val="Arial1"/>
    </font>
    <font>
      <b/>
      <sz val="10"/>
      <color rgb="FF000000"/>
      <name val="Arial1"/>
    </font>
    <font>
      <b/>
      <sz val="10"/>
      <color rgb="FFFF0000"/>
      <name val="Arial"/>
      <family val="2"/>
    </font>
    <font>
      <b/>
      <sz val="11"/>
      <color rgb="FF0000CC"/>
      <name val="Arial"/>
      <family val="2"/>
    </font>
    <font>
      <b/>
      <sz val="11"/>
      <color rgb="FF000000"/>
      <name val="Cambria1"/>
    </font>
    <font>
      <b/>
      <sz val="11"/>
      <color rgb="FF333333"/>
      <name val="Cambria1"/>
    </font>
    <font>
      <sz val="12"/>
      <color rgb="FF333333"/>
      <name val="Calibri"/>
      <family val="2"/>
    </font>
    <font>
      <b/>
      <sz val="11"/>
      <color rgb="FF000000"/>
      <name val="Cambria"/>
      <family val="1"/>
    </font>
    <font>
      <sz val="11"/>
      <color rgb="FF000000"/>
      <name val="Cambria"/>
      <family val="1"/>
    </font>
    <font>
      <sz val="12"/>
      <color rgb="FF000000"/>
      <name val="Calibri"/>
      <family val="2"/>
    </font>
    <font>
      <b/>
      <sz val="11"/>
      <color rgb="FFFFFFFF"/>
      <name val="Arial"/>
      <family val="2"/>
    </font>
    <font>
      <b/>
      <sz val="11"/>
      <color rgb="FF000084"/>
      <name val="Arial"/>
      <family val="2"/>
    </font>
    <font>
      <b/>
      <sz val="11"/>
      <color rgb="FFFFFFFF"/>
      <name val="Century Gothic"/>
      <family val="2"/>
    </font>
    <font>
      <b/>
      <sz val="10"/>
      <color rgb="FF000000"/>
      <name val="Century Gothic"/>
      <family val="2"/>
    </font>
    <font>
      <b/>
      <sz val="9"/>
      <color rgb="FF000000"/>
      <name val="Century Gothic"/>
      <family val="2"/>
    </font>
    <font>
      <sz val="10"/>
      <color rgb="FF000000"/>
      <name val="Century Gothic"/>
      <family val="2"/>
    </font>
    <font>
      <sz val="11"/>
      <color rgb="FF000000"/>
      <name val="Arial1"/>
    </font>
    <font>
      <b/>
      <sz val="10"/>
      <color rgb="FFFFFFFF"/>
      <name val="Century Gothic"/>
      <family val="2"/>
    </font>
    <font>
      <b/>
      <sz val="10"/>
      <color rgb="FFFFFFFF"/>
      <name val="Century Gothic1"/>
    </font>
    <font>
      <b/>
      <sz val="11"/>
      <color rgb="FFFFFFFF"/>
      <name val="Arial1"/>
    </font>
    <font>
      <b/>
      <sz val="11"/>
      <color rgb="FFFFFFFF"/>
      <name val="Century Gothic1"/>
    </font>
    <font>
      <b/>
      <sz val="16"/>
      <color theme="0"/>
      <name val="Arial"/>
      <family val="2"/>
    </font>
    <font>
      <b/>
      <sz val="11"/>
      <color theme="0"/>
      <name val="Arial"/>
      <family val="2"/>
    </font>
    <font>
      <b/>
      <sz val="10"/>
      <color theme="0"/>
      <name val="Arial"/>
      <family val="2"/>
    </font>
    <font>
      <sz val="11"/>
      <color theme="0"/>
      <name val="Arial"/>
      <family val="2"/>
    </font>
    <font>
      <b/>
      <sz val="12"/>
      <color theme="0"/>
      <name val="Arial"/>
      <family val="2"/>
    </font>
    <font>
      <sz val="12"/>
      <color theme="0"/>
      <name val="Arial"/>
      <family val="2"/>
    </font>
    <font>
      <b/>
      <sz val="13"/>
      <color theme="0"/>
      <name val="Arial"/>
      <family val="2"/>
    </font>
    <font>
      <b/>
      <sz val="10"/>
      <name val="Arial"/>
      <family val="2"/>
    </font>
    <font>
      <b/>
      <sz val="11"/>
      <name val="Arial"/>
      <family val="2"/>
    </font>
    <font>
      <sz val="10"/>
      <name val="Century Gothic"/>
      <family val="2"/>
    </font>
    <font>
      <sz val="10"/>
      <name val="Arial1"/>
    </font>
    <font>
      <sz val="11"/>
      <name val="Arial"/>
      <family val="2"/>
    </font>
    <font>
      <b/>
      <sz val="9"/>
      <name val="Century Gothic"/>
      <family val="2"/>
    </font>
    <font>
      <b/>
      <sz val="10"/>
      <name val="Century Gothic"/>
      <family val="2"/>
    </font>
    <font>
      <b/>
      <sz val="10"/>
      <name val="Century Gothic1"/>
    </font>
    <font>
      <sz val="10"/>
      <name val="Arial"/>
      <family val="2"/>
    </font>
    <font>
      <sz val="11"/>
      <name val="Cambria"/>
      <family val="1"/>
    </font>
    <font>
      <b/>
      <sz val="12"/>
      <name val="Cambria"/>
      <family val="1"/>
    </font>
    <font>
      <b/>
      <sz val="11"/>
      <name val="Century Gothic1"/>
    </font>
    <font>
      <b/>
      <sz val="10"/>
      <color theme="0"/>
      <name val="Century Gothic"/>
      <family val="2"/>
    </font>
    <font>
      <b/>
      <sz val="11"/>
      <color theme="0"/>
      <name val="Arial1"/>
    </font>
    <font>
      <b/>
      <sz val="12"/>
      <color theme="0"/>
      <name val="Cambria"/>
      <family val="1"/>
    </font>
    <font>
      <b/>
      <sz val="20"/>
      <color rgb="FFFFFFFF"/>
      <name val="Arial1"/>
    </font>
    <font>
      <sz val="12"/>
      <name val="Arial"/>
      <family val="2"/>
    </font>
    <font>
      <b/>
      <sz val="12"/>
      <color theme="0"/>
      <name val="Arial1"/>
    </font>
    <font>
      <b/>
      <sz val="11"/>
      <color rgb="FF003300"/>
      <name val="Arial"/>
      <family val="2"/>
    </font>
    <font>
      <b/>
      <sz val="11"/>
      <name val="Cambria"/>
      <family val="1"/>
    </font>
    <font>
      <b/>
      <sz val="18"/>
      <color rgb="FFFFFFFF"/>
      <name val="Century Gothic"/>
      <family val="2"/>
    </font>
    <font>
      <b/>
      <sz val="14"/>
      <color theme="0"/>
      <name val="Arial1"/>
    </font>
    <font>
      <b/>
      <sz val="14"/>
      <color theme="0"/>
      <name val="Arial"/>
      <family val="2"/>
    </font>
    <font>
      <b/>
      <sz val="20"/>
      <color theme="0"/>
      <name val="Arial1"/>
    </font>
    <font>
      <sz val="9"/>
      <color indexed="81"/>
      <name val="Segoe UI"/>
      <family val="2"/>
    </font>
    <font>
      <b/>
      <sz val="9"/>
      <color indexed="81"/>
      <name val="Segoe UI"/>
      <family val="2"/>
    </font>
    <font>
      <b/>
      <sz val="10"/>
      <color theme="0"/>
      <name val="Arial"/>
      <family val="2"/>
    </font>
    <font>
      <sz val="12"/>
      <color theme="1"/>
      <name val="Arial"/>
      <family val="2"/>
    </font>
    <font>
      <sz val="11"/>
      <color theme="1"/>
      <name val="Cambria"/>
      <family val="1"/>
    </font>
    <font>
      <sz val="10"/>
      <color theme="1"/>
      <name val="Arial1"/>
    </font>
    <font>
      <sz val="10"/>
      <color theme="1"/>
      <name val="Arial"/>
      <family val="2"/>
    </font>
    <font>
      <sz val="11"/>
      <color theme="1"/>
      <name val="Arial"/>
      <family val="2"/>
    </font>
    <font>
      <u/>
      <sz val="11"/>
      <color theme="10"/>
      <name val="Arial"/>
      <family val="2"/>
    </font>
  </fonts>
  <fills count="6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00CC00"/>
        <bgColor rgb="FF00CC00"/>
      </patternFill>
    </fill>
    <fill>
      <patternFill patternType="solid">
        <fgColor rgb="FF66FF00"/>
        <bgColor rgb="FF66FF00"/>
      </patternFill>
    </fill>
    <fill>
      <patternFill patternType="solid">
        <fgColor rgb="FFCCCCCC"/>
        <bgColor rgb="FFCCCCCC"/>
      </patternFill>
    </fill>
    <fill>
      <patternFill patternType="solid">
        <fgColor rgb="FFB2B2B2"/>
        <bgColor rgb="FFB2B2B2"/>
      </patternFill>
    </fill>
    <fill>
      <patternFill patternType="solid">
        <fgColor rgb="FFDBB6F0"/>
        <bgColor indexed="64"/>
      </patternFill>
    </fill>
    <fill>
      <patternFill patternType="solid">
        <fgColor rgb="FF9900FF"/>
        <bgColor indexed="64"/>
      </patternFill>
    </fill>
    <fill>
      <patternFill patternType="solid">
        <fgColor rgb="FFCC99FF"/>
        <bgColor indexed="64"/>
      </patternFill>
    </fill>
    <fill>
      <patternFill patternType="solid">
        <fgColor rgb="FF660066"/>
        <bgColor indexed="64"/>
      </patternFill>
    </fill>
    <fill>
      <patternFill patternType="solid">
        <fgColor rgb="FF660066"/>
        <bgColor rgb="FF375623"/>
      </patternFill>
    </fill>
    <fill>
      <patternFill patternType="solid">
        <fgColor rgb="FF9900FF"/>
        <bgColor rgb="FFCCFFCC"/>
      </patternFill>
    </fill>
    <fill>
      <patternFill patternType="solid">
        <fgColor rgb="FF660066"/>
        <bgColor rgb="FFCCFFCC"/>
      </patternFill>
    </fill>
    <fill>
      <patternFill patternType="solid">
        <fgColor rgb="FF660066"/>
        <bgColor rgb="FF007826"/>
      </patternFill>
    </fill>
    <fill>
      <patternFill patternType="solid">
        <fgColor rgb="FF9900FF"/>
        <bgColor rgb="FF00CC00"/>
      </patternFill>
    </fill>
    <fill>
      <patternFill patternType="solid">
        <fgColor rgb="FF660066"/>
        <bgColor rgb="FF4BACC6"/>
      </patternFill>
    </fill>
    <fill>
      <patternFill patternType="solid">
        <fgColor rgb="FF9900FF"/>
        <bgColor rgb="FFC1D4FF"/>
      </patternFill>
    </fill>
    <fill>
      <patternFill patternType="solid">
        <fgColor rgb="FFCC99FF"/>
        <bgColor rgb="FFFF3333"/>
      </patternFill>
    </fill>
    <fill>
      <patternFill patternType="solid">
        <fgColor rgb="FFCC66FF"/>
        <bgColor rgb="FFFF3333"/>
      </patternFill>
    </fill>
    <fill>
      <patternFill patternType="solid">
        <fgColor rgb="FFCC00FF"/>
        <bgColor rgb="FFFF6666"/>
      </patternFill>
    </fill>
    <fill>
      <patternFill patternType="solid">
        <fgColor rgb="FFCC99FF"/>
        <bgColor rgb="FFFF9999"/>
      </patternFill>
    </fill>
    <fill>
      <patternFill patternType="solid">
        <fgColor rgb="FF9900FF"/>
        <bgColor rgb="FFDBEEF4"/>
      </patternFill>
    </fill>
    <fill>
      <patternFill patternType="solid">
        <fgColor rgb="FFCC00FF"/>
        <bgColor rgb="FF66FFFF"/>
      </patternFill>
    </fill>
    <fill>
      <patternFill patternType="solid">
        <fgColor rgb="FFCC66FF"/>
        <bgColor rgb="FF00CCFF"/>
      </patternFill>
    </fill>
    <fill>
      <patternFill patternType="solid">
        <fgColor rgb="FFCCCCFF"/>
        <bgColor rgb="FF66CCFF"/>
      </patternFill>
    </fill>
    <fill>
      <patternFill patternType="solid">
        <fgColor rgb="FFCCCCFF"/>
        <bgColor rgb="FF66FFFF"/>
      </patternFill>
    </fill>
    <fill>
      <patternFill patternType="solid">
        <fgColor rgb="FFCC00FF"/>
        <bgColor rgb="FF99FFFF"/>
      </patternFill>
    </fill>
    <fill>
      <patternFill patternType="solid">
        <fgColor rgb="FFCC66FF"/>
        <bgColor rgb="FF66CCFF"/>
      </patternFill>
    </fill>
    <fill>
      <patternFill patternType="solid">
        <fgColor rgb="FF9900FF"/>
        <bgColor rgb="FF0000FF"/>
      </patternFill>
    </fill>
    <fill>
      <patternFill patternType="solid">
        <fgColor rgb="FFCC66FF"/>
        <bgColor rgb="FF0000FF"/>
      </patternFill>
    </fill>
    <fill>
      <patternFill patternType="solid">
        <fgColor rgb="FF660066"/>
        <bgColor rgb="FF000099"/>
      </patternFill>
    </fill>
    <fill>
      <patternFill patternType="solid">
        <fgColor rgb="FF660066"/>
        <bgColor rgb="FFFF9900"/>
      </patternFill>
    </fill>
    <fill>
      <patternFill patternType="solid">
        <fgColor rgb="FFCC66FF"/>
        <bgColor rgb="FFFFCC00"/>
      </patternFill>
    </fill>
    <fill>
      <patternFill patternType="solid">
        <fgColor rgb="FFCC00FF"/>
        <bgColor rgb="FFFFFF00"/>
      </patternFill>
    </fill>
    <fill>
      <patternFill patternType="solid">
        <fgColor rgb="FF9900FF"/>
        <bgColor rgb="FFFF9900"/>
      </patternFill>
    </fill>
    <fill>
      <patternFill patternType="solid">
        <fgColor rgb="FFCC99FF"/>
        <bgColor rgb="FFFFFF66"/>
      </patternFill>
    </fill>
    <fill>
      <patternFill patternType="solid">
        <fgColor rgb="FFCC99FF"/>
        <bgColor rgb="FFFFCC00"/>
      </patternFill>
    </fill>
    <fill>
      <patternFill patternType="solid">
        <fgColor rgb="FFCC66FF"/>
        <bgColor rgb="FFFFFF00"/>
      </patternFill>
    </fill>
    <fill>
      <patternFill patternType="solid">
        <fgColor rgb="FFCC00FF"/>
        <bgColor rgb="FFFFFF66"/>
      </patternFill>
    </fill>
    <fill>
      <patternFill patternType="solid">
        <fgColor rgb="FFCC00FF"/>
        <bgColor rgb="FFFFCC00"/>
      </patternFill>
    </fill>
    <fill>
      <patternFill patternType="solid">
        <fgColor rgb="FFCC66FF"/>
        <bgColor rgb="FFFF9900"/>
      </patternFill>
    </fill>
    <fill>
      <patternFill patternType="solid">
        <fgColor rgb="FFCC66FF"/>
        <bgColor rgb="FFFF9999"/>
      </patternFill>
    </fill>
    <fill>
      <patternFill patternType="solid">
        <fgColor rgb="FFCC99FF"/>
        <bgColor rgb="FFFFFF00"/>
      </patternFill>
    </fill>
    <fill>
      <patternFill patternType="solid">
        <fgColor rgb="FF660066"/>
        <bgColor rgb="FF00763B"/>
      </patternFill>
    </fill>
    <fill>
      <patternFill patternType="solid">
        <fgColor rgb="FFCC00FF"/>
        <bgColor indexed="64"/>
      </patternFill>
    </fill>
    <fill>
      <patternFill patternType="solid">
        <fgColor rgb="FF9933FF"/>
        <bgColor indexed="64"/>
      </patternFill>
    </fill>
    <fill>
      <patternFill patternType="solid">
        <fgColor rgb="FFCC00FF"/>
        <bgColor rgb="FFCCFFCC"/>
      </patternFill>
    </fill>
    <fill>
      <patternFill patternType="solid">
        <fgColor rgb="FFCC99FF"/>
        <bgColor rgb="FFCCFFCC"/>
      </patternFill>
    </fill>
    <fill>
      <patternFill patternType="solid">
        <fgColor rgb="FFCC66FF"/>
        <bgColor rgb="FFCCFFCC"/>
      </patternFill>
    </fill>
    <fill>
      <patternFill patternType="solid">
        <fgColor rgb="FF660066"/>
        <bgColor rgb="FF0000CC"/>
      </patternFill>
    </fill>
    <fill>
      <patternFill patternType="solid">
        <fgColor rgb="FF7030A0"/>
        <bgColor rgb="FFCCFFCC"/>
      </patternFill>
    </fill>
    <fill>
      <patternFill patternType="solid">
        <fgColor rgb="FFDBB6F0"/>
        <bgColor rgb="FFDBB6F0"/>
      </patternFill>
    </fill>
    <fill>
      <patternFill patternType="solid">
        <fgColor rgb="FFCC99FF"/>
        <bgColor rgb="FFCC99FF"/>
      </patternFill>
    </fill>
    <fill>
      <patternFill patternType="solid">
        <fgColor rgb="FF9933FF"/>
        <bgColor rgb="FFC1D4FF"/>
      </patternFill>
    </fill>
    <fill>
      <patternFill patternType="solid">
        <fgColor rgb="FFDBB6F0"/>
        <bgColor rgb="FFFFFF00"/>
      </patternFill>
    </fill>
    <fill>
      <patternFill patternType="solid">
        <fgColor rgb="FFCC99FF"/>
        <bgColor rgb="FFFF0000"/>
      </patternFill>
    </fill>
  </fills>
  <borders count="40">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medium">
        <color rgb="FFFFFFFF"/>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diagonal/>
    </border>
    <border>
      <left style="thin">
        <color rgb="FF000000"/>
      </left>
      <right style="thin">
        <color indexed="64"/>
      </right>
      <top style="thin">
        <color rgb="FF000000"/>
      </top>
      <bottom style="thin">
        <color indexed="64"/>
      </bottom>
      <diagonal/>
    </border>
  </borders>
  <cellStyleXfs count="24">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alignment horizontal="center"/>
    </xf>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8" fillId="0" borderId="0" applyNumberFormat="0" applyBorder="0" applyProtection="0">
      <alignment horizontal="center" textRotation="90"/>
    </xf>
    <xf numFmtId="0" fontId="12" fillId="8" borderId="0" applyNumberFormat="0" applyBorder="0" applyProtection="0"/>
    <xf numFmtId="0" fontId="13" fillId="8" borderId="1" applyNumberFormat="0" applyProtection="0"/>
    <xf numFmtId="0" fontId="14" fillId="0" borderId="0" applyNumberFormat="0" applyBorder="0" applyProtection="0"/>
    <xf numFmtId="171" fontId="14" fillId="0" borderId="0" applyBorder="0" applyProtection="0"/>
    <xf numFmtId="0" fontId="1" fillId="9" borderId="0" applyNumberFormat="0" applyFont="0" applyBorder="0" applyProtection="0"/>
    <xf numFmtId="0" fontId="15" fillId="1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xf numFmtId="0" fontId="81" fillId="0" borderId="0" applyNumberFormat="0" applyFill="0" applyBorder="0" applyAlignment="0" applyProtection="0"/>
  </cellStyleXfs>
  <cellXfs count="498">
    <xf numFmtId="0" fontId="0" fillId="0" borderId="0" xfId="0"/>
    <xf numFmtId="0" fontId="16" fillId="0" borderId="0" xfId="0" applyFont="1" applyFill="1" applyAlignment="1">
      <alignment horizontal="center"/>
    </xf>
    <xf numFmtId="0" fontId="16" fillId="0" borderId="0" xfId="0" applyFont="1" applyAlignment="1">
      <alignment wrapText="1"/>
    </xf>
    <xf numFmtId="0" fontId="17" fillId="0" borderId="0" xfId="0" applyFont="1" applyAlignment="1">
      <alignment wrapText="1"/>
    </xf>
    <xf numFmtId="17" fontId="16" fillId="0" borderId="0" xfId="0" applyNumberFormat="1" applyFont="1" applyAlignment="1">
      <alignment horizontal="center" wrapText="1"/>
    </xf>
    <xf numFmtId="0" fontId="0" fillId="0" borderId="0" xfId="0" applyAlignment="1">
      <alignment horizontal="center"/>
    </xf>
    <xf numFmtId="0" fontId="0" fillId="0" borderId="0" xfId="0" applyAlignment="1">
      <alignment horizontal="center" wrapText="1"/>
    </xf>
    <xf numFmtId="0" fontId="11" fillId="0" borderId="0" xfId="0" applyFont="1" applyAlignment="1">
      <alignment horizontal="center" wrapText="1"/>
    </xf>
    <xf numFmtId="0" fontId="19" fillId="0" borderId="0" xfId="0" applyFont="1" applyAlignment="1">
      <alignment vertical="center" wrapText="1"/>
    </xf>
    <xf numFmtId="0" fontId="20" fillId="0" borderId="0" xfId="0" applyFont="1" applyFill="1" applyAlignment="1">
      <alignment horizontal="center" vertical="center" wrapText="1"/>
    </xf>
    <xf numFmtId="0" fontId="21" fillId="0" borderId="0" xfId="0" applyFont="1" applyAlignment="1"/>
    <xf numFmtId="0" fontId="22" fillId="0" borderId="0" xfId="0" applyFont="1" applyFill="1" applyAlignment="1">
      <alignment vertical="center"/>
    </xf>
    <xf numFmtId="0" fontId="21" fillId="11" borderId="0" xfId="0" applyFont="1" applyFill="1" applyAlignment="1"/>
    <xf numFmtId="0" fontId="21" fillId="0" borderId="0" xfId="0" applyFont="1" applyFill="1" applyAlignment="1"/>
    <xf numFmtId="0" fontId="21" fillId="12" borderId="0" xfId="0" applyFont="1" applyFill="1" applyAlignment="1"/>
    <xf numFmtId="0" fontId="16" fillId="0" borderId="0" xfId="0" applyFont="1" applyAlignment="1">
      <alignment horizontal="center"/>
    </xf>
    <xf numFmtId="17" fontId="21" fillId="0" borderId="0" xfId="0" applyNumberFormat="1" applyFont="1" applyAlignment="1">
      <alignment horizontal="center" wrapText="1"/>
    </xf>
    <xf numFmtId="166" fontId="21" fillId="0" borderId="0" xfId="0" applyNumberFormat="1" applyFont="1" applyAlignment="1">
      <alignment horizontal="center"/>
    </xf>
    <xf numFmtId="0" fontId="21" fillId="0" borderId="0" xfId="0" applyFont="1" applyAlignment="1">
      <alignment horizontal="center" wrapText="1"/>
    </xf>
    <xf numFmtId="0" fontId="21" fillId="0" borderId="0" xfId="0" applyFont="1" applyAlignment="1">
      <alignment horizontal="center"/>
    </xf>
    <xf numFmtId="0" fontId="16" fillId="0" borderId="0" xfId="0" applyFont="1" applyAlignment="1">
      <alignment horizontal="center" wrapText="1"/>
    </xf>
    <xf numFmtId="0" fontId="0" fillId="0" borderId="0" xfId="0" applyAlignment="1">
      <alignment vertical="center"/>
    </xf>
    <xf numFmtId="0" fontId="0" fillId="0" borderId="0" xfId="0" applyFill="1"/>
    <xf numFmtId="0" fontId="24" fillId="0" borderId="0" xfId="0" applyFont="1"/>
    <xf numFmtId="0" fontId="23" fillId="0" borderId="0" xfId="0" applyFont="1" applyAlignment="1"/>
    <xf numFmtId="169" fontId="23" fillId="0" borderId="0" xfId="0" applyNumberFormat="1" applyFont="1" applyAlignment="1">
      <alignment horizontal="center" vertical="center"/>
    </xf>
    <xf numFmtId="0" fontId="25" fillId="0" borderId="0" xfId="0" applyFont="1" applyAlignment="1">
      <alignment wrapText="1"/>
    </xf>
    <xf numFmtId="0" fontId="0" fillId="0" borderId="0" xfId="0" applyAlignment="1">
      <alignment wrapText="1"/>
    </xf>
    <xf numFmtId="0" fontId="25" fillId="0" borderId="0" xfId="0" applyFont="1" applyAlignment="1">
      <alignment horizontal="left" wrapText="1"/>
    </xf>
    <xf numFmtId="0" fontId="26" fillId="0" borderId="0" xfId="0" applyFont="1" applyAlignment="1">
      <alignment horizontal="left"/>
    </xf>
    <xf numFmtId="0" fontId="27" fillId="0" borderId="0" xfId="0" applyFont="1" applyAlignment="1">
      <alignment horizontal="left"/>
    </xf>
    <xf numFmtId="0" fontId="28" fillId="0" borderId="0" xfId="0" applyFont="1" applyAlignment="1"/>
    <xf numFmtId="0" fontId="29" fillId="0" borderId="0" xfId="0" applyFont="1" applyAlignment="1"/>
    <xf numFmtId="0" fontId="30" fillId="0" borderId="0" xfId="0" applyFont="1" applyAlignment="1">
      <alignment horizontal="left"/>
    </xf>
    <xf numFmtId="0" fontId="0" fillId="0" borderId="0" xfId="0"/>
    <xf numFmtId="0" fontId="32" fillId="0" borderId="0" xfId="0" applyFont="1"/>
    <xf numFmtId="0" fontId="2" fillId="0" borderId="0" xfId="0" applyFont="1" applyAlignment="1">
      <alignment horizontal="center" vertical="center"/>
    </xf>
    <xf numFmtId="0" fontId="23" fillId="0" borderId="0" xfId="0" applyFont="1" applyAlignment="1">
      <alignment horizontal="center" vertical="center"/>
    </xf>
    <xf numFmtId="0" fontId="17" fillId="0" borderId="0" xfId="0" applyFont="1" applyAlignment="1"/>
    <xf numFmtId="0" fontId="0" fillId="0" borderId="0" xfId="0" applyAlignment="1">
      <alignment horizontal="center" vertical="center"/>
    </xf>
    <xf numFmtId="0" fontId="36" fillId="0" borderId="0" xfId="0" applyFont="1" applyFill="1" applyAlignment="1">
      <alignment horizontal="left" vertical="center"/>
    </xf>
    <xf numFmtId="0" fontId="36" fillId="0" borderId="0" xfId="0" applyFont="1" applyFill="1" applyAlignment="1">
      <alignment vertical="center"/>
    </xf>
    <xf numFmtId="0" fontId="2" fillId="0" borderId="0" xfId="0" applyFont="1" applyAlignment="1"/>
    <xf numFmtId="0" fontId="15" fillId="0" borderId="0" xfId="0" applyFont="1"/>
    <xf numFmtId="0" fontId="0" fillId="0" borderId="0" xfId="0" applyFill="1"/>
    <xf numFmtId="0" fontId="16" fillId="0" borderId="0" xfId="0" applyFont="1"/>
    <xf numFmtId="0" fontId="11" fillId="0" borderId="0" xfId="0" applyFont="1" applyAlignment="1">
      <alignment wrapText="1"/>
    </xf>
    <xf numFmtId="166" fontId="16" fillId="0" borderId="0" xfId="0" applyNumberFormat="1" applyFont="1"/>
    <xf numFmtId="167" fontId="0" fillId="0" borderId="0" xfId="0" applyNumberFormat="1" applyAlignment="1">
      <alignment horizontal="center"/>
    </xf>
    <xf numFmtId="0" fontId="31" fillId="2" borderId="5" xfId="0" applyFont="1" applyFill="1" applyBorder="1" applyAlignment="1">
      <alignment horizontal="left" vertical="center"/>
    </xf>
    <xf numFmtId="0" fontId="31" fillId="2" borderId="5" xfId="0" applyFont="1" applyFill="1" applyBorder="1" applyAlignment="1">
      <alignment horizontal="center" vertical="center" wrapText="1"/>
    </xf>
    <xf numFmtId="0" fontId="0" fillId="0" borderId="0" xfId="0" applyAlignment="1">
      <alignment horizontal="center" vertical="center" wrapText="1"/>
    </xf>
    <xf numFmtId="167" fontId="0" fillId="0" borderId="0" xfId="0" applyNumberFormat="1" applyAlignment="1">
      <alignment horizontal="center" vertical="center" wrapText="1"/>
    </xf>
    <xf numFmtId="0" fontId="0" fillId="0" borderId="0" xfId="0" applyAlignment="1"/>
    <xf numFmtId="0" fontId="31" fillId="0" borderId="0" xfId="0" applyFont="1" applyFill="1" applyAlignment="1">
      <alignment horizontal="left" vertical="center"/>
    </xf>
    <xf numFmtId="0" fontId="31" fillId="0" borderId="0" xfId="0" applyFont="1" applyFill="1" applyAlignment="1">
      <alignment horizontal="center" vertical="center" wrapText="1"/>
    </xf>
    <xf numFmtId="167" fontId="0" fillId="0" borderId="0" xfId="0" applyNumberFormat="1" applyFill="1" applyAlignment="1">
      <alignment horizontal="center"/>
    </xf>
    <xf numFmtId="0" fontId="0" fillId="0" borderId="0" xfId="0" applyFill="1" applyAlignment="1">
      <alignment horizontal="center"/>
    </xf>
    <xf numFmtId="167" fontId="0" fillId="0" borderId="0" xfId="0" applyNumberFormat="1" applyAlignment="1">
      <alignment horizontal="left" wrapText="1"/>
    </xf>
    <xf numFmtId="168" fontId="0" fillId="0" borderId="0" xfId="0" applyNumberFormat="1" applyAlignment="1">
      <alignment horizontal="center"/>
    </xf>
    <xf numFmtId="0" fontId="0" fillId="0" borderId="0" xfId="0" applyAlignment="1">
      <alignment horizontal="left" wrapText="1"/>
    </xf>
    <xf numFmtId="0" fontId="2" fillId="0" borderId="0" xfId="0" applyFont="1" applyBorder="1" applyAlignment="1">
      <alignment horizontal="center" vertical="center"/>
    </xf>
    <xf numFmtId="0" fontId="0" fillId="0" borderId="0" xfId="0" applyBorder="1"/>
    <xf numFmtId="169" fontId="23" fillId="0" borderId="0" xfId="0" applyNumberFormat="1" applyFont="1" applyBorder="1" applyAlignment="1">
      <alignment horizontal="center" vertical="center"/>
    </xf>
    <xf numFmtId="169" fontId="23" fillId="0" borderId="0" xfId="0" applyNumberFormat="1"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Border="1" applyAlignment="1">
      <alignment horizontal="center" vertical="center" wrapText="1"/>
    </xf>
    <xf numFmtId="0" fontId="46" fillId="0" borderId="0" xfId="0" applyFont="1" applyFill="1" applyAlignment="1"/>
    <xf numFmtId="0" fontId="47" fillId="0" borderId="0" xfId="0" applyFont="1" applyFill="1"/>
    <xf numFmtId="0" fontId="24" fillId="0" borderId="0" xfId="0" applyFont="1" applyFill="1" applyBorder="1" applyAlignment="1">
      <alignment vertical="center" wrapText="1"/>
    </xf>
    <xf numFmtId="0" fontId="49" fillId="0" borderId="0" xfId="0" applyFont="1" applyAlignment="1">
      <alignment horizontal="center" vertical="center"/>
    </xf>
    <xf numFmtId="0" fontId="53" fillId="0" borderId="0" xfId="0" applyFont="1"/>
    <xf numFmtId="169" fontId="49" fillId="0" borderId="0" xfId="0" applyNumberFormat="1" applyFont="1" applyAlignment="1">
      <alignment horizontal="center" vertical="center"/>
    </xf>
    <xf numFmtId="0" fontId="53" fillId="0" borderId="0" xfId="0" applyFont="1" applyAlignment="1">
      <alignment horizontal="center"/>
    </xf>
    <xf numFmtId="0" fontId="49" fillId="0" borderId="0" xfId="0" applyFont="1" applyAlignment="1"/>
    <xf numFmtId="0" fontId="57" fillId="0" borderId="0" xfId="0" applyFont="1" applyAlignment="1"/>
    <xf numFmtId="0" fontId="53" fillId="0" borderId="0" xfId="0" applyFont="1" applyAlignment="1">
      <alignment horizontal="center" vertical="center"/>
    </xf>
    <xf numFmtId="0" fontId="51" fillId="0" borderId="0" xfId="0" applyFont="1" applyFill="1" applyAlignment="1">
      <alignment horizontal="left" vertical="center"/>
    </xf>
    <xf numFmtId="0" fontId="51" fillId="0" borderId="0" xfId="0" applyFont="1" applyFill="1" applyAlignment="1">
      <alignment vertical="center"/>
    </xf>
    <xf numFmtId="0" fontId="44" fillId="0" borderId="0" xfId="0" applyFont="1" applyAlignment="1">
      <alignment horizontal="center" vertical="center"/>
    </xf>
    <xf numFmtId="169" fontId="44" fillId="0" borderId="0" xfId="0" applyNumberFormat="1" applyFont="1" applyAlignment="1">
      <alignment horizontal="center" vertical="center"/>
    </xf>
    <xf numFmtId="0" fontId="45" fillId="0" borderId="0" xfId="0" applyFont="1"/>
    <xf numFmtId="0" fontId="44" fillId="0" borderId="0" xfId="0" applyFont="1" applyAlignment="1"/>
    <xf numFmtId="0" fontId="43" fillId="0" borderId="0" xfId="0" applyFont="1"/>
    <xf numFmtId="0" fontId="64" fillId="0" borderId="0" xfId="0" applyFont="1" applyFill="1" applyAlignment="1">
      <alignment vertical="center"/>
    </xf>
    <xf numFmtId="17" fontId="65" fillId="13" borderId="3" xfId="0" applyNumberFormat="1" applyFont="1" applyFill="1" applyBorder="1" applyAlignment="1">
      <alignment horizontal="center" vertical="center" wrapText="1"/>
    </xf>
    <xf numFmtId="0" fontId="65" fillId="13" borderId="3" xfId="0" applyFont="1" applyFill="1" applyBorder="1" applyAlignment="1">
      <alignment horizontal="center" vertical="center" wrapText="1"/>
    </xf>
    <xf numFmtId="0" fontId="65" fillId="13" borderId="3" xfId="0" applyFont="1" applyFill="1" applyBorder="1" applyAlignment="1">
      <alignment vertical="center" wrapText="1"/>
    </xf>
    <xf numFmtId="0" fontId="65" fillId="13" borderId="3" xfId="0" applyFont="1" applyFill="1" applyBorder="1" applyAlignment="1">
      <alignment horizontal="center" vertical="center"/>
    </xf>
    <xf numFmtId="0" fontId="45" fillId="0" borderId="0" xfId="0" applyFont="1" applyAlignment="1">
      <alignment vertical="center"/>
    </xf>
    <xf numFmtId="0" fontId="0" fillId="0" borderId="0" xfId="0" applyFont="1"/>
    <xf numFmtId="0" fontId="0" fillId="0" borderId="0" xfId="0"/>
    <xf numFmtId="167" fontId="0" fillId="0" borderId="0" xfId="0" applyNumberFormat="1" applyAlignment="1">
      <alignment horizontal="center" vertical="center"/>
    </xf>
    <xf numFmtId="0" fontId="0" fillId="0" borderId="0" xfId="0"/>
    <xf numFmtId="0" fontId="19" fillId="0" borderId="0" xfId="0" applyFont="1" applyBorder="1" applyAlignment="1">
      <alignment vertical="center" wrapText="1"/>
    </xf>
    <xf numFmtId="0" fontId="0" fillId="0" borderId="0" xfId="0"/>
    <xf numFmtId="0" fontId="48" fillId="16" borderId="3" xfId="0" applyFont="1" applyFill="1" applyBorder="1"/>
    <xf numFmtId="0" fontId="46" fillId="16" borderId="3" xfId="0" applyFont="1" applyFill="1" applyBorder="1"/>
    <xf numFmtId="169" fontId="44" fillId="14" borderId="15" xfId="0" applyNumberFormat="1" applyFont="1" applyFill="1" applyBorder="1" applyAlignment="1">
      <alignment vertical="center"/>
    </xf>
    <xf numFmtId="169" fontId="44" fillId="14" borderId="10" xfId="0" applyNumberFormat="1" applyFont="1" applyFill="1" applyBorder="1" applyAlignment="1">
      <alignment vertical="center"/>
    </xf>
    <xf numFmtId="169" fontId="44" fillId="14" borderId="3" xfId="0" applyNumberFormat="1" applyFont="1" applyFill="1" applyBorder="1" applyAlignment="1">
      <alignment vertical="center"/>
    </xf>
    <xf numFmtId="0" fontId="44" fillId="14" borderId="14" xfId="0" applyFont="1" applyFill="1" applyBorder="1" applyAlignment="1">
      <alignment vertical="center"/>
    </xf>
    <xf numFmtId="0" fontId="44" fillId="14" borderId="12" xfId="0" applyFont="1" applyFill="1" applyBorder="1" applyAlignment="1">
      <alignment vertical="center"/>
    </xf>
    <xf numFmtId="0" fontId="44" fillId="14" borderId="11" xfId="0" applyFont="1" applyFill="1" applyBorder="1" applyAlignment="1">
      <alignment vertical="center"/>
    </xf>
    <xf numFmtId="0" fontId="44" fillId="14" borderId="3" xfId="0" applyFont="1" applyFill="1" applyBorder="1" applyAlignment="1">
      <alignment vertical="center"/>
    </xf>
    <xf numFmtId="0" fontId="67" fillId="13" borderId="9" xfId="0" applyFont="1" applyFill="1" applyBorder="1"/>
    <xf numFmtId="0" fontId="67" fillId="13" borderId="10" xfId="0" applyFont="1" applyFill="1" applyBorder="1"/>
    <xf numFmtId="0" fontId="67" fillId="13" borderId="3" xfId="0" applyFont="1" applyFill="1" applyBorder="1"/>
    <xf numFmtId="0" fontId="43" fillId="19" borderId="12" xfId="0" applyFont="1" applyFill="1" applyBorder="1" applyAlignment="1">
      <alignment vertical="center"/>
    </xf>
    <xf numFmtId="0" fontId="43" fillId="19" borderId="12" xfId="0" applyFont="1" applyFill="1" applyBorder="1" applyAlignment="1">
      <alignment horizontal="center" vertical="center" wrapText="1"/>
    </xf>
    <xf numFmtId="0" fontId="43" fillId="19" borderId="10" xfId="0" applyFont="1" applyFill="1" applyBorder="1"/>
    <xf numFmtId="0" fontId="43" fillId="19" borderId="3" xfId="0" applyFont="1" applyFill="1" applyBorder="1"/>
    <xf numFmtId="0" fontId="44" fillId="16" borderId="10" xfId="0" applyFont="1" applyFill="1" applyBorder="1" applyAlignment="1">
      <alignment horizontal="center" vertical="center"/>
    </xf>
    <xf numFmtId="0" fontId="43" fillId="16" borderId="3" xfId="0" applyFont="1" applyFill="1" applyBorder="1"/>
    <xf numFmtId="0" fontId="17" fillId="13" borderId="3" xfId="0" applyFont="1" applyFill="1" applyBorder="1"/>
    <xf numFmtId="0" fontId="70" fillId="14" borderId="12" xfId="0" applyFont="1" applyFill="1" applyBorder="1" applyAlignment="1">
      <alignment horizontal="center" vertical="center" wrapText="1"/>
    </xf>
    <xf numFmtId="0" fontId="70" fillId="14" borderId="12" xfId="0" applyFont="1" applyFill="1" applyBorder="1" applyAlignment="1">
      <alignment vertical="center" wrapText="1"/>
    </xf>
    <xf numFmtId="17" fontId="70" fillId="14" borderId="12" xfId="0" applyNumberFormat="1" applyFont="1" applyFill="1" applyBorder="1" applyAlignment="1">
      <alignment horizontal="center" vertical="center" wrapText="1"/>
    </xf>
    <xf numFmtId="0" fontId="71" fillId="14" borderId="12" xfId="0" applyFont="1" applyFill="1" applyBorder="1" applyAlignment="1">
      <alignment horizontal="center" vertical="center" wrapText="1"/>
    </xf>
    <xf numFmtId="0" fontId="44" fillId="14" borderId="3" xfId="0" applyFont="1" applyFill="1" applyBorder="1" applyAlignment="1"/>
    <xf numFmtId="0" fontId="52" fillId="15" borderId="3" xfId="0" applyFont="1" applyFill="1" applyBorder="1"/>
    <xf numFmtId="0" fontId="66" fillId="21" borderId="3" xfId="0" applyFont="1" applyFill="1" applyBorder="1" applyAlignment="1">
      <alignment horizontal="center" vertical="center" wrapText="1"/>
    </xf>
    <xf numFmtId="0" fontId="16" fillId="15" borderId="3" xfId="0" applyFont="1" applyFill="1" applyBorder="1" applyAlignment="1">
      <alignment wrapText="1"/>
    </xf>
    <xf numFmtId="166" fontId="16" fillId="15" borderId="3" xfId="0" applyNumberFormat="1" applyFont="1" applyFill="1" applyBorder="1"/>
    <xf numFmtId="0" fontId="16" fillId="15" borderId="3" xfId="0" applyFont="1" applyFill="1" applyBorder="1"/>
    <xf numFmtId="0" fontId="11" fillId="15" borderId="3" xfId="0" applyFont="1" applyFill="1" applyBorder="1" applyAlignment="1">
      <alignment wrapText="1"/>
    </xf>
    <xf numFmtId="0" fontId="66" fillId="21" borderId="19" xfId="0" applyFont="1" applyFill="1" applyBorder="1" applyAlignment="1">
      <alignment horizontal="center" vertical="center" wrapText="1"/>
    </xf>
    <xf numFmtId="0" fontId="66" fillId="21" borderId="19" xfId="0" applyFont="1" applyFill="1" applyBorder="1" applyAlignment="1">
      <alignment horizontal="center" vertical="center"/>
    </xf>
    <xf numFmtId="0" fontId="11" fillId="15" borderId="12" xfId="0" applyFont="1" applyFill="1" applyBorder="1" applyAlignment="1">
      <alignment wrapText="1"/>
    </xf>
    <xf numFmtId="0" fontId="16" fillId="15" borderId="12" xfId="0" applyFont="1" applyFill="1" applyBorder="1"/>
    <xf numFmtId="0" fontId="16" fillId="15" borderId="11" xfId="0" applyFont="1" applyFill="1" applyBorder="1" applyAlignment="1">
      <alignment wrapText="1"/>
    </xf>
    <xf numFmtId="17" fontId="33" fillId="22" borderId="3" xfId="0" applyNumberFormat="1" applyFont="1" applyFill="1" applyBorder="1" applyAlignment="1">
      <alignment horizontal="left" vertical="center"/>
    </xf>
    <xf numFmtId="0" fontId="34" fillId="23" borderId="3" xfId="0" applyFont="1" applyFill="1" applyBorder="1" applyAlignment="1">
      <alignment horizontal="right"/>
    </xf>
    <xf numFmtId="0" fontId="34" fillId="23" borderId="3" xfId="0" applyFont="1" applyFill="1" applyBorder="1" applyAlignment="1">
      <alignment vertical="center"/>
    </xf>
    <xf numFmtId="0" fontId="36" fillId="15" borderId="3" xfId="0" applyFont="1" applyFill="1" applyBorder="1" applyAlignment="1">
      <alignment horizontal="left" vertical="center"/>
    </xf>
    <xf numFmtId="0" fontId="46" fillId="16" borderId="3" xfId="0" applyFont="1" applyFill="1" applyBorder="1" applyAlignment="1">
      <alignment horizontal="center" vertical="center"/>
    </xf>
    <xf numFmtId="0" fontId="36" fillId="28" borderId="3" xfId="0" applyFont="1" applyFill="1" applyBorder="1" applyAlignment="1">
      <alignment horizontal="center" vertical="center"/>
    </xf>
    <xf numFmtId="0" fontId="34" fillId="23" borderId="19" xfId="0" applyFont="1" applyFill="1" applyBorder="1" applyAlignment="1">
      <alignment horizontal="right"/>
    </xf>
    <xf numFmtId="0" fontId="36" fillId="15" borderId="10" xfId="0" applyFont="1" applyFill="1" applyBorder="1" applyAlignment="1">
      <alignment horizontal="left" vertical="center"/>
    </xf>
    <xf numFmtId="0" fontId="34" fillId="23" borderId="12" xfId="0" applyFont="1" applyFill="1" applyBorder="1" applyAlignment="1">
      <alignment vertical="center"/>
    </xf>
    <xf numFmtId="0" fontId="50" fillId="29" borderId="3" xfId="0" applyFont="1" applyFill="1" applyBorder="1"/>
    <xf numFmtId="0" fontId="59" fillId="29" borderId="3" xfId="0" applyFont="1" applyFill="1" applyBorder="1" applyAlignment="1"/>
    <xf numFmtId="0" fontId="59" fillId="30" borderId="3" xfId="0" applyFont="1" applyFill="1" applyBorder="1" applyAlignment="1"/>
    <xf numFmtId="0" fontId="58" fillId="15" borderId="3" xfId="0" applyFont="1" applyFill="1" applyBorder="1" applyAlignment="1"/>
    <xf numFmtId="0" fontId="52" fillId="15" borderId="3" xfId="0" applyFont="1" applyFill="1" applyBorder="1" applyAlignment="1">
      <alignment horizontal="center"/>
    </xf>
    <xf numFmtId="0" fontId="52" fillId="15" borderId="3" xfId="0" applyFont="1" applyFill="1" applyBorder="1" applyAlignment="1">
      <alignment horizontal="center" vertical="center"/>
    </xf>
    <xf numFmtId="0" fontId="59" fillId="31" borderId="3" xfId="0" applyFont="1" applyFill="1" applyBorder="1" applyAlignment="1"/>
    <xf numFmtId="0" fontId="52" fillId="15" borderId="3" xfId="0" applyFont="1" applyFill="1" applyBorder="1" applyAlignment="1"/>
    <xf numFmtId="0" fontId="59" fillId="33" borderId="3" xfId="0" applyFont="1" applyFill="1" applyBorder="1" applyAlignment="1"/>
    <xf numFmtId="0" fontId="34" fillId="23" borderId="20" xfId="0" applyFont="1" applyFill="1" applyBorder="1" applyAlignment="1">
      <alignment vertical="center"/>
    </xf>
    <xf numFmtId="165" fontId="54" fillId="29" borderId="19" xfId="0" applyNumberFormat="1" applyFont="1" applyFill="1" applyBorder="1" applyAlignment="1">
      <alignment horizontal="center"/>
    </xf>
    <xf numFmtId="165" fontId="54" fillId="30" borderId="19" xfId="0" applyNumberFormat="1" applyFont="1" applyFill="1" applyBorder="1" applyAlignment="1">
      <alignment horizontal="center"/>
    </xf>
    <xf numFmtId="165" fontId="54" fillId="31" borderId="19" xfId="0" applyNumberFormat="1" applyFont="1" applyFill="1" applyBorder="1" applyAlignment="1">
      <alignment horizontal="center" vertical="center"/>
    </xf>
    <xf numFmtId="0" fontId="58" fillId="15" borderId="10" xfId="0" applyFont="1" applyFill="1" applyBorder="1" applyAlignment="1"/>
    <xf numFmtId="0" fontId="50" fillId="29" borderId="10" xfId="0" applyFont="1" applyFill="1" applyBorder="1"/>
    <xf numFmtId="0" fontId="50" fillId="30" borderId="10" xfId="0" applyFont="1" applyFill="1" applyBorder="1"/>
    <xf numFmtId="0" fontId="52" fillId="15" borderId="10" xfId="0" applyFont="1" applyFill="1" applyBorder="1" applyAlignment="1">
      <alignment horizontal="center"/>
    </xf>
    <xf numFmtId="0" fontId="59" fillId="31" borderId="10" xfId="0" applyFont="1" applyFill="1" applyBorder="1" applyAlignment="1"/>
    <xf numFmtId="0" fontId="52" fillId="15" borderId="10" xfId="0" applyFont="1" applyFill="1" applyBorder="1" applyAlignment="1"/>
    <xf numFmtId="0" fontId="59" fillId="29" borderId="10" xfId="0" applyFont="1" applyFill="1" applyBorder="1" applyAlignment="1"/>
    <xf numFmtId="0" fontId="59" fillId="30" borderId="10" xfId="0" applyFont="1" applyFill="1" applyBorder="1" applyAlignment="1"/>
    <xf numFmtId="0" fontId="51" fillId="28" borderId="20" xfId="0" applyFont="1" applyFill="1" applyBorder="1" applyAlignment="1">
      <alignment horizontal="center" vertical="center"/>
    </xf>
    <xf numFmtId="0" fontId="51" fillId="28" borderId="21" xfId="0" applyFont="1" applyFill="1" applyBorder="1" applyAlignment="1">
      <alignment horizontal="center" vertical="center"/>
    </xf>
    <xf numFmtId="165" fontId="54" fillId="29" borderId="6" xfId="0" applyNumberFormat="1" applyFont="1" applyFill="1" applyBorder="1" applyAlignment="1">
      <alignment horizontal="center"/>
    </xf>
    <xf numFmtId="165" fontId="54" fillId="30" borderId="7" xfId="0" applyNumberFormat="1" applyFont="1" applyFill="1" applyBorder="1" applyAlignment="1">
      <alignment horizontal="center"/>
    </xf>
    <xf numFmtId="165" fontId="54" fillId="30" borderId="6" xfId="0" applyNumberFormat="1" applyFont="1" applyFill="1" applyBorder="1" applyAlignment="1">
      <alignment horizontal="center"/>
    </xf>
    <xf numFmtId="165" fontId="54" fillId="31" borderId="7" xfId="0" applyNumberFormat="1" applyFont="1" applyFill="1" applyBorder="1" applyAlignment="1">
      <alignment horizontal="center" vertical="center"/>
    </xf>
    <xf numFmtId="165" fontId="54" fillId="34" borderId="19" xfId="0" applyNumberFormat="1" applyFont="1" applyFill="1" applyBorder="1" applyAlignment="1">
      <alignment horizontal="center" vertical="center"/>
    </xf>
    <xf numFmtId="0" fontId="59" fillId="33" borderId="10" xfId="0" applyFont="1" applyFill="1" applyBorder="1" applyAlignment="1"/>
    <xf numFmtId="165" fontId="54" fillId="31" borderId="6" xfId="0" applyNumberFormat="1" applyFont="1" applyFill="1" applyBorder="1" applyAlignment="1">
      <alignment horizontal="center" vertical="center"/>
    </xf>
    <xf numFmtId="165" fontId="54" fillId="29" borderId="7" xfId="0" applyNumberFormat="1" applyFont="1" applyFill="1" applyBorder="1" applyAlignment="1">
      <alignment horizontal="center"/>
    </xf>
    <xf numFmtId="165" fontId="54" fillId="34" borderId="6" xfId="0" applyNumberFormat="1" applyFont="1" applyFill="1" applyBorder="1" applyAlignment="1">
      <alignment horizontal="center" vertical="center"/>
    </xf>
    <xf numFmtId="0" fontId="62" fillId="35" borderId="3" xfId="0" applyFont="1" applyFill="1" applyBorder="1" applyAlignment="1">
      <alignment horizontal="center"/>
    </xf>
    <xf numFmtId="0" fontId="50" fillId="35" borderId="3" xfId="0" applyFont="1" applyFill="1" applyBorder="1" applyAlignment="1">
      <alignment horizontal="center"/>
    </xf>
    <xf numFmtId="0" fontId="60" fillId="36" borderId="3" xfId="0" applyFont="1" applyFill="1" applyBorder="1"/>
    <xf numFmtId="0" fontId="63" fillId="37" borderId="3" xfId="0" applyFont="1" applyFill="1" applyBorder="1" applyAlignment="1"/>
    <xf numFmtId="0" fontId="66" fillId="21" borderId="12" xfId="0" applyFont="1" applyFill="1" applyBorder="1" applyAlignment="1">
      <alignment horizontal="center" vertical="center"/>
    </xf>
    <xf numFmtId="0" fontId="66" fillId="21" borderId="11" xfId="0" applyFont="1" applyFill="1" applyBorder="1" applyAlignment="1">
      <alignment horizontal="center" vertical="center"/>
    </xf>
    <xf numFmtId="0" fontId="62" fillId="38" borderId="3" xfId="0" applyFont="1" applyFill="1" applyBorder="1" applyAlignment="1">
      <alignment horizontal="center"/>
    </xf>
    <xf numFmtId="165" fontId="54" fillId="31" borderId="2" xfId="0" applyNumberFormat="1" applyFont="1" applyFill="1" applyBorder="1" applyAlignment="1">
      <alignment horizontal="center" vertical="center"/>
    </xf>
    <xf numFmtId="165" fontId="54" fillId="32" borderId="23" xfId="0" applyNumberFormat="1" applyFont="1" applyFill="1" applyBorder="1" applyAlignment="1">
      <alignment horizontal="center"/>
    </xf>
    <xf numFmtId="0" fontId="62" fillId="35" borderId="10" xfId="0" applyFont="1" applyFill="1" applyBorder="1" applyAlignment="1">
      <alignment horizontal="center"/>
    </xf>
    <xf numFmtId="165" fontId="54" fillId="32" borderId="12" xfId="0" applyNumberFormat="1" applyFont="1" applyFill="1" applyBorder="1" applyAlignment="1">
      <alignment horizontal="center"/>
    </xf>
    <xf numFmtId="0" fontId="40" fillId="41" borderId="3" xfId="0" applyFont="1" applyFill="1" applyBorder="1" applyAlignment="1">
      <alignment horizontal="center"/>
    </xf>
    <xf numFmtId="0" fontId="31" fillId="41" borderId="3" xfId="0" applyFont="1" applyFill="1" applyBorder="1" applyAlignment="1">
      <alignment horizontal="center"/>
    </xf>
    <xf numFmtId="0" fontId="41" fillId="47" borderId="3" xfId="0" applyFont="1" applyFill="1" applyBorder="1"/>
    <xf numFmtId="0" fontId="34" fillId="51" borderId="11" xfId="0" applyFont="1" applyFill="1" applyBorder="1" applyAlignment="1"/>
    <xf numFmtId="0" fontId="34" fillId="51" borderId="3" xfId="0" applyFont="1" applyFill="1" applyBorder="1" applyAlignment="1"/>
    <xf numFmtId="0" fontId="34" fillId="52" borderId="11" xfId="0" applyFont="1" applyFill="1" applyBorder="1" applyAlignment="1">
      <alignment horizontal="center"/>
    </xf>
    <xf numFmtId="0" fontId="34" fillId="52" borderId="3" xfId="0" applyFont="1" applyFill="1" applyBorder="1" applyAlignment="1">
      <alignment horizontal="center"/>
    </xf>
    <xf numFmtId="9" fontId="34" fillId="52" borderId="3" xfId="0" applyNumberFormat="1" applyFont="1" applyFill="1" applyBorder="1" applyAlignment="1">
      <alignment horizontal="center"/>
    </xf>
    <xf numFmtId="0" fontId="0" fillId="15" borderId="3" xfId="0" applyFill="1" applyBorder="1"/>
    <xf numFmtId="0" fontId="68" fillId="53" borderId="3" xfId="0" applyFont="1" applyFill="1" applyBorder="1" applyAlignment="1"/>
    <xf numFmtId="0" fontId="50" fillId="53" borderId="3" xfId="0" applyFont="1" applyFill="1" applyBorder="1"/>
    <xf numFmtId="0" fontId="50" fillId="53" borderId="10" xfId="0" applyFont="1" applyFill="1" applyBorder="1" applyAlignment="1">
      <alignment horizontal="center" vertical="center" wrapText="1"/>
    </xf>
    <xf numFmtId="0" fontId="50" fillId="55" borderId="10" xfId="0" applyFont="1" applyFill="1" applyBorder="1" applyAlignment="1">
      <alignment horizontal="center" vertical="center" wrapText="1"/>
    </xf>
    <xf numFmtId="0" fontId="50" fillId="55" borderId="3" xfId="0" applyFont="1" applyFill="1" applyBorder="1"/>
    <xf numFmtId="167" fontId="0" fillId="0" borderId="0" xfId="0" applyNumberFormat="1"/>
    <xf numFmtId="0" fontId="50" fillId="54" borderId="12" xfId="0" applyFont="1" applyFill="1" applyBorder="1" applyAlignment="1">
      <alignment horizontal="center" vertical="center" wrapText="1"/>
    </xf>
    <xf numFmtId="0" fontId="43" fillId="56" borderId="12" xfId="0" applyFont="1" applyFill="1" applyBorder="1" applyAlignment="1">
      <alignment horizontal="center" vertical="center"/>
    </xf>
    <xf numFmtId="0" fontId="43" fillId="56" borderId="12" xfId="0" applyFont="1" applyFill="1" applyBorder="1" applyAlignment="1">
      <alignment horizontal="center" vertical="center" wrapText="1"/>
    </xf>
    <xf numFmtId="0" fontId="44" fillId="16" borderId="8" xfId="0" applyFont="1" applyFill="1" applyBorder="1" applyAlignment="1">
      <alignment horizontal="center" vertical="center"/>
    </xf>
    <xf numFmtId="0" fontId="52" fillId="15" borderId="13" xfId="0" applyFont="1" applyFill="1" applyBorder="1"/>
    <xf numFmtId="0" fontId="43" fillId="16" borderId="13" xfId="0" applyFont="1" applyFill="1" applyBorder="1"/>
    <xf numFmtId="0" fontId="50" fillId="53" borderId="12" xfId="0" applyFont="1" applyFill="1" applyBorder="1" applyAlignment="1">
      <alignment horizontal="center" vertical="center" wrapText="1"/>
    </xf>
    <xf numFmtId="0" fontId="68" fillId="53" borderId="12" xfId="0" applyFont="1" applyFill="1" applyBorder="1" applyAlignment="1"/>
    <xf numFmtId="0" fontId="50" fillId="53" borderId="12" xfId="0" applyFont="1" applyFill="1" applyBorder="1"/>
    <xf numFmtId="0" fontId="50" fillId="54" borderId="12" xfId="0" applyFont="1" applyFill="1" applyBorder="1"/>
    <xf numFmtId="0" fontId="43" fillId="56" borderId="12" xfId="0" applyFont="1" applyFill="1" applyBorder="1"/>
    <xf numFmtId="0" fontId="43" fillId="57" borderId="12" xfId="0" applyFont="1" applyFill="1" applyBorder="1" applyAlignment="1">
      <alignment horizontal="center" vertical="center" wrapText="1"/>
    </xf>
    <xf numFmtId="0" fontId="43" fillId="57" borderId="12" xfId="0" applyFont="1" applyFill="1" applyBorder="1"/>
    <xf numFmtId="0" fontId="43" fillId="57" borderId="10" xfId="0" applyFont="1" applyFill="1" applyBorder="1"/>
    <xf numFmtId="0" fontId="43" fillId="57" borderId="3" xfId="0" applyFont="1" applyFill="1" applyBorder="1"/>
    <xf numFmtId="0" fontId="0" fillId="0" borderId="0" xfId="0"/>
    <xf numFmtId="0" fontId="0" fillId="0" borderId="0" xfId="0"/>
    <xf numFmtId="169" fontId="75" fillId="14" borderId="3" xfId="0" applyNumberFormat="1" applyFont="1" applyFill="1" applyBorder="1" applyAlignment="1">
      <alignment vertical="center"/>
    </xf>
    <xf numFmtId="169" fontId="44" fillId="16" borderId="30" xfId="0" applyNumberFormat="1" applyFont="1" applyFill="1" applyBorder="1" applyAlignment="1">
      <alignment vertical="center"/>
    </xf>
    <xf numFmtId="0" fontId="53" fillId="13" borderId="18" xfId="0" applyFont="1" applyFill="1" applyBorder="1"/>
    <xf numFmtId="0" fontId="53" fillId="13" borderId="0" xfId="0" applyFont="1" applyFill="1" applyBorder="1"/>
    <xf numFmtId="0" fontId="53" fillId="13" borderId="21" xfId="0" applyFont="1" applyFill="1" applyBorder="1" applyAlignment="1">
      <alignment wrapText="1"/>
    </xf>
    <xf numFmtId="0" fontId="0" fillId="13" borderId="0" xfId="0" applyFill="1"/>
    <xf numFmtId="0" fontId="53" fillId="13" borderId="0" xfId="0" applyFont="1" applyFill="1" applyBorder="1" applyAlignment="1"/>
    <xf numFmtId="0" fontId="53" fillId="13" borderId="34" xfId="0" applyFont="1" applyFill="1" applyBorder="1" applyAlignment="1"/>
    <xf numFmtId="0" fontId="0" fillId="13" borderId="31" xfId="0" applyFill="1" applyBorder="1"/>
    <xf numFmtId="0" fontId="16" fillId="0" borderId="0" xfId="0" applyFont="1" applyAlignment="1">
      <alignment vertical="center" wrapText="1"/>
    </xf>
    <xf numFmtId="0" fontId="16" fillId="0" borderId="0" xfId="0" applyFont="1" applyAlignment="1">
      <alignment horizontal="left" vertical="center" wrapText="1"/>
    </xf>
    <xf numFmtId="0" fontId="66" fillId="21" borderId="19" xfId="0" applyFont="1" applyFill="1" applyBorder="1" applyAlignment="1">
      <alignment vertical="center" wrapText="1"/>
    </xf>
    <xf numFmtId="16" fontId="34" fillId="28" borderId="3" xfId="0" applyNumberFormat="1" applyFont="1" applyFill="1" applyBorder="1" applyAlignment="1">
      <alignment horizontal="center" vertical="center"/>
    </xf>
    <xf numFmtId="16" fontId="55" fillId="28" borderId="21" xfId="0" applyNumberFormat="1" applyFont="1" applyFill="1" applyBorder="1" applyAlignment="1">
      <alignment horizontal="center" vertical="center"/>
    </xf>
    <xf numFmtId="0" fontId="34" fillId="23" borderId="13" xfId="0" applyFont="1" applyFill="1" applyBorder="1" applyAlignment="1" applyProtection="1">
      <alignment vertical="center"/>
    </xf>
    <xf numFmtId="0" fontId="36" fillId="15" borderId="3" xfId="0" applyFont="1" applyFill="1" applyBorder="1" applyAlignment="1" applyProtection="1">
      <alignment horizontal="left" vertical="center"/>
    </xf>
    <xf numFmtId="0" fontId="21" fillId="15" borderId="15" xfId="0" applyFont="1" applyFill="1" applyBorder="1" applyAlignment="1" applyProtection="1">
      <alignment horizontal="center"/>
      <protection locked="0"/>
    </xf>
    <xf numFmtId="0" fontId="21" fillId="15" borderId="10" xfId="0" applyFont="1" applyFill="1" applyBorder="1" applyAlignment="1" applyProtection="1">
      <alignment horizontal="center"/>
      <protection locked="0"/>
    </xf>
    <xf numFmtId="0" fontId="21" fillId="15" borderId="3" xfId="0" applyFont="1" applyFill="1" applyBorder="1" applyAlignment="1" applyProtection="1">
      <alignment horizontal="center"/>
      <protection locked="0"/>
    </xf>
    <xf numFmtId="0" fontId="21" fillId="15" borderId="3" xfId="0" applyFont="1" applyFill="1" applyBorder="1" applyAlignment="1" applyProtection="1">
      <alignment horizontal="center" vertical="center"/>
      <protection locked="0"/>
    </xf>
    <xf numFmtId="0" fontId="0" fillId="15" borderId="0" xfId="0" applyFill="1" applyBorder="1" applyAlignment="1" applyProtection="1">
      <alignment horizontal="center"/>
      <protection locked="0"/>
    </xf>
    <xf numFmtId="0" fontId="0" fillId="15" borderId="3" xfId="0" applyFill="1" applyBorder="1" applyAlignment="1" applyProtection="1">
      <alignment horizontal="center"/>
      <protection locked="0"/>
    </xf>
    <xf numFmtId="0" fontId="0" fillId="15" borderId="0" xfId="0" applyFill="1" applyAlignment="1" applyProtection="1">
      <alignment horizontal="center"/>
      <protection locked="0"/>
    </xf>
    <xf numFmtId="165" fontId="35" fillId="25" borderId="25" xfId="0" applyNumberFormat="1" applyFont="1" applyFill="1" applyBorder="1" applyAlignment="1" applyProtection="1">
      <alignment horizontal="center"/>
    </xf>
    <xf numFmtId="165" fontId="35" fillId="26" borderId="25" xfId="0" applyNumberFormat="1" applyFont="1" applyFill="1" applyBorder="1" applyAlignment="1" applyProtection="1">
      <alignment horizontal="center"/>
    </xf>
    <xf numFmtId="165" fontId="35" fillId="27" borderId="24" xfId="0" applyNumberFormat="1" applyFont="1" applyFill="1" applyBorder="1" applyAlignment="1" applyProtection="1">
      <alignment horizontal="center" vertical="center"/>
    </xf>
    <xf numFmtId="165" fontId="35" fillId="27" borderId="2" xfId="0" applyNumberFormat="1" applyFont="1" applyFill="1" applyBorder="1" applyAlignment="1" applyProtection="1">
      <alignment horizontal="center" vertical="center"/>
    </xf>
    <xf numFmtId="165" fontId="35" fillId="39" borderId="2" xfId="0" applyNumberFormat="1" applyFont="1" applyFill="1" applyBorder="1" applyAlignment="1" applyProtection="1">
      <alignment horizontal="center"/>
    </xf>
    <xf numFmtId="165" fontId="35" fillId="40" borderId="2" xfId="0" applyNumberFormat="1" applyFont="1" applyFill="1" applyBorder="1" applyAlignment="1" applyProtection="1">
      <alignment horizontal="center"/>
    </xf>
    <xf numFmtId="165" fontId="35" fillId="42" borderId="2" xfId="0" applyNumberFormat="1" applyFont="1" applyFill="1" applyBorder="1" applyAlignment="1" applyProtection="1">
      <alignment horizontal="center" vertical="center"/>
    </xf>
    <xf numFmtId="165" fontId="35" fillId="44" borderId="2" xfId="0" applyNumberFormat="1" applyFont="1" applyFill="1" applyBorder="1" applyAlignment="1" applyProtection="1">
      <alignment horizontal="center"/>
    </xf>
    <xf numFmtId="165" fontId="35" fillId="46" borderId="2" xfId="0" applyNumberFormat="1" applyFont="1" applyFill="1" applyBorder="1" applyAlignment="1" applyProtection="1">
      <alignment horizontal="center" vertical="center"/>
    </xf>
    <xf numFmtId="165" fontId="35" fillId="43" borderId="2" xfId="0" applyNumberFormat="1" applyFont="1" applyFill="1" applyBorder="1" applyAlignment="1" applyProtection="1">
      <alignment horizontal="center" vertical="center"/>
    </xf>
    <xf numFmtId="0" fontId="36" fillId="28" borderId="21" xfId="0" applyFont="1" applyFill="1" applyBorder="1" applyAlignment="1" applyProtection="1">
      <alignment horizontal="center" vertical="center"/>
    </xf>
    <xf numFmtId="16" fontId="34" fillId="28" borderId="21" xfId="0" applyNumberFormat="1" applyFont="1" applyFill="1" applyBorder="1" applyAlignment="1" applyProtection="1">
      <alignment horizontal="center" vertical="center"/>
    </xf>
    <xf numFmtId="0" fontId="52" fillId="15" borderId="10" xfId="0" applyFont="1" applyFill="1" applyBorder="1" applyAlignment="1" applyProtection="1">
      <alignment horizontal="center"/>
      <protection locked="0"/>
    </xf>
    <xf numFmtId="0" fontId="52" fillId="15" borderId="3" xfId="0" applyFont="1" applyFill="1" applyBorder="1" applyAlignment="1" applyProtection="1">
      <alignment horizontal="center"/>
      <protection locked="0"/>
    </xf>
    <xf numFmtId="0" fontId="52" fillId="15" borderId="3" xfId="0" applyFont="1" applyFill="1" applyBorder="1" applyAlignment="1" applyProtection="1">
      <alignment horizontal="center" vertical="center"/>
      <protection locked="0"/>
    </xf>
    <xf numFmtId="0" fontId="58" fillId="15" borderId="10" xfId="0" applyFont="1" applyFill="1" applyBorder="1" applyAlignment="1" applyProtection="1">
      <protection locked="0"/>
    </xf>
    <xf numFmtId="0" fontId="58" fillId="15" borderId="3" xfId="0" applyFont="1" applyFill="1" applyBorder="1" applyAlignment="1" applyProtection="1">
      <protection locked="0"/>
    </xf>
    <xf numFmtId="0" fontId="76" fillId="58" borderId="10" xfId="0" applyFont="1" applyFill="1" applyBorder="1" applyAlignment="1">
      <alignment horizontal="center" vertical="center" wrapText="1"/>
    </xf>
    <xf numFmtId="0" fontId="76" fillId="58" borderId="10" xfId="0" applyFont="1" applyFill="1" applyBorder="1" applyAlignment="1">
      <alignment vertical="center" wrapText="1"/>
    </xf>
    <xf numFmtId="17" fontId="76" fillId="58" borderId="10" xfId="0" applyNumberFormat="1" applyFont="1" applyFill="1" applyBorder="1" applyAlignment="1">
      <alignment horizontal="center" vertical="center" wrapText="1"/>
    </xf>
    <xf numFmtId="14" fontId="76" fillId="58" borderId="10" xfId="0" applyNumberFormat="1" applyFont="1" applyFill="1" applyBorder="1" applyAlignment="1">
      <alignment horizontal="center" vertical="center" wrapText="1"/>
    </xf>
    <xf numFmtId="0" fontId="65" fillId="58" borderId="10" xfId="0" applyFont="1" applyFill="1" applyBorder="1" applyAlignment="1">
      <alignment horizontal="center" vertical="center" wrapText="1"/>
    </xf>
    <xf numFmtId="0" fontId="65" fillId="58" borderId="10" xfId="0" applyFont="1" applyFill="1" applyBorder="1" applyAlignment="1">
      <alignment vertical="center" wrapText="1"/>
    </xf>
    <xf numFmtId="17" fontId="65" fillId="58" borderId="10" xfId="0" applyNumberFormat="1" applyFont="1" applyFill="1" applyBorder="1" applyAlignment="1">
      <alignment horizontal="center" vertical="center" wrapText="1"/>
    </xf>
    <xf numFmtId="0" fontId="76" fillId="58" borderId="10" xfId="0" quotePrefix="1" applyFont="1" applyFill="1" applyBorder="1" applyAlignment="1">
      <alignment vertical="center" wrapText="1"/>
    </xf>
    <xf numFmtId="0" fontId="76" fillId="58" borderId="3" xfId="0" applyFont="1" applyFill="1" applyBorder="1" applyAlignment="1">
      <alignment horizontal="center" vertical="center" wrapText="1"/>
    </xf>
    <xf numFmtId="14" fontId="65" fillId="58" borderId="10" xfId="0" applyNumberFormat="1" applyFont="1" applyFill="1" applyBorder="1" applyAlignment="1">
      <alignment horizontal="center" vertical="center" wrapText="1"/>
    </xf>
    <xf numFmtId="0" fontId="65" fillId="58" borderId="3" xfId="0" applyFont="1" applyFill="1" applyBorder="1" applyAlignment="1">
      <alignment horizontal="center" vertical="center" wrapText="1"/>
    </xf>
    <xf numFmtId="0" fontId="76" fillId="58" borderId="3" xfId="0" applyFont="1" applyFill="1" applyBorder="1" applyAlignment="1">
      <alignment vertical="center" wrapText="1"/>
    </xf>
    <xf numFmtId="17" fontId="76" fillId="58" borderId="3" xfId="0" applyNumberFormat="1" applyFont="1" applyFill="1" applyBorder="1" applyAlignment="1">
      <alignment horizontal="center" vertical="center" wrapText="1"/>
    </xf>
    <xf numFmtId="0" fontId="17" fillId="59" borderId="10" xfId="0" applyFont="1" applyFill="1" applyBorder="1" applyAlignment="1" applyProtection="1">
      <alignment horizontal="center"/>
      <protection locked="0"/>
    </xf>
    <xf numFmtId="0" fontId="21" fillId="59" borderId="10" xfId="0" applyFont="1" applyFill="1" applyBorder="1" applyAlignment="1" applyProtection="1">
      <alignment horizontal="center"/>
      <protection locked="0"/>
    </xf>
    <xf numFmtId="0" fontId="0" fillId="59" borderId="10" xfId="0" applyFont="1" applyFill="1" applyBorder="1" applyAlignment="1" applyProtection="1">
      <alignment horizontal="center"/>
      <protection locked="0"/>
    </xf>
    <xf numFmtId="0" fontId="37" fillId="59" borderId="10" xfId="0" applyFont="1" applyFill="1" applyBorder="1" applyAlignment="1" applyProtection="1">
      <alignment horizontal="center"/>
      <protection locked="0"/>
    </xf>
    <xf numFmtId="0" fontId="17" fillId="59" borderId="3" xfId="0" applyFont="1" applyFill="1" applyBorder="1" applyAlignment="1" applyProtection="1">
      <alignment horizontal="center"/>
      <protection locked="0"/>
    </xf>
    <xf numFmtId="0" fontId="21" fillId="59" borderId="3" xfId="0" applyFont="1" applyFill="1" applyBorder="1" applyAlignment="1" applyProtection="1">
      <alignment horizontal="center"/>
      <protection locked="0"/>
    </xf>
    <xf numFmtId="0" fontId="0" fillId="59" borderId="3" xfId="0" applyFont="1" applyFill="1" applyBorder="1" applyAlignment="1" applyProtection="1">
      <alignment horizontal="center"/>
      <protection locked="0"/>
    </xf>
    <xf numFmtId="0" fontId="37" fillId="59" borderId="3" xfId="0" applyFont="1" applyFill="1" applyBorder="1" applyAlignment="1" applyProtection="1">
      <alignment horizontal="center"/>
      <protection locked="0"/>
    </xf>
    <xf numFmtId="0" fontId="21" fillId="59" borderId="3" xfId="0" applyFont="1" applyFill="1" applyBorder="1" applyAlignment="1" applyProtection="1">
      <alignment horizontal="center" vertical="center"/>
      <protection locked="0"/>
    </xf>
    <xf numFmtId="0" fontId="17" fillId="59" borderId="3" xfId="0" applyFont="1" applyFill="1" applyBorder="1" applyAlignment="1" applyProtection="1">
      <alignment horizontal="center" vertical="center"/>
      <protection locked="0"/>
    </xf>
    <xf numFmtId="0" fontId="77" fillId="59" borderId="10" xfId="0" applyFont="1" applyFill="1" applyBorder="1" applyAlignment="1" applyProtection="1">
      <protection locked="0"/>
    </xf>
    <xf numFmtId="0" fontId="77" fillId="59" borderId="10" xfId="0" applyFont="1" applyFill="1" applyBorder="1" applyProtection="1">
      <protection locked="0"/>
    </xf>
    <xf numFmtId="0" fontId="58" fillId="59" borderId="10" xfId="0" applyFont="1" applyFill="1" applyBorder="1" applyAlignment="1" applyProtection="1">
      <protection locked="0"/>
    </xf>
    <xf numFmtId="0" fontId="77" fillId="59" borderId="3" xfId="0" applyFont="1" applyFill="1" applyBorder="1" applyProtection="1">
      <protection locked="0"/>
    </xf>
    <xf numFmtId="0" fontId="58" fillId="59" borderId="3" xfId="0" applyFont="1" applyFill="1" applyBorder="1" applyAlignment="1" applyProtection="1">
      <protection locked="0"/>
    </xf>
    <xf numFmtId="0" fontId="78" fillId="59" borderId="3" xfId="0" applyFont="1" applyFill="1" applyBorder="1" applyAlignment="1" applyProtection="1">
      <alignment horizontal="center"/>
      <protection locked="0"/>
    </xf>
    <xf numFmtId="0" fontId="77" fillId="59" borderId="10" xfId="0" applyFont="1" applyFill="1" applyBorder="1" applyAlignment="1" applyProtection="1">
      <alignment horizontal="center"/>
      <protection locked="0"/>
    </xf>
    <xf numFmtId="0" fontId="58" fillId="59" borderId="10" xfId="0" applyFont="1" applyFill="1" applyBorder="1" applyAlignment="1" applyProtection="1">
      <alignment horizontal="right"/>
      <protection locked="0"/>
    </xf>
    <xf numFmtId="0" fontId="77" fillId="59" borderId="3" xfId="0" applyFont="1" applyFill="1" applyBorder="1" applyAlignment="1" applyProtection="1">
      <alignment horizontal="center"/>
      <protection locked="0"/>
    </xf>
    <xf numFmtId="0" fontId="58" fillId="59" borderId="3" xfId="0" applyFont="1" applyFill="1" applyBorder="1" applyAlignment="1" applyProtection="1">
      <alignment horizontal="right"/>
      <protection locked="0"/>
    </xf>
    <xf numFmtId="0" fontId="78" fillId="59" borderId="10" xfId="0" applyFont="1" applyFill="1" applyBorder="1" applyAlignment="1" applyProtection="1">
      <alignment horizontal="center"/>
      <protection locked="0"/>
    </xf>
    <xf numFmtId="0" fontId="78" fillId="59" borderId="3" xfId="0" applyFont="1" applyFill="1" applyBorder="1" applyAlignment="1" applyProtection="1">
      <alignment horizontal="center" vertical="center"/>
      <protection locked="0"/>
    </xf>
    <xf numFmtId="0" fontId="79" fillId="59" borderId="10" xfId="0" applyFont="1" applyFill="1" applyBorder="1" applyAlignment="1" applyProtection="1">
      <alignment horizontal="center"/>
      <protection locked="0"/>
    </xf>
    <xf numFmtId="0" fontId="79" fillId="59" borderId="3" xfId="0" applyFont="1" applyFill="1" applyBorder="1" applyAlignment="1" applyProtection="1">
      <alignment horizontal="center"/>
      <protection locked="0"/>
    </xf>
    <xf numFmtId="0" fontId="79" fillId="59" borderId="3" xfId="0" applyFont="1" applyFill="1" applyBorder="1" applyAlignment="1" applyProtection="1">
      <alignment horizontal="center" vertical="center"/>
      <protection locked="0"/>
    </xf>
    <xf numFmtId="0" fontId="0" fillId="59" borderId="19" xfId="0" applyFont="1" applyFill="1" applyBorder="1" applyAlignment="1">
      <alignment vertical="center"/>
    </xf>
    <xf numFmtId="0" fontId="0" fillId="59" borderId="19" xfId="0" applyFont="1" applyFill="1" applyBorder="1" applyAlignment="1">
      <alignment horizontal="center" vertical="center" wrapText="1"/>
    </xf>
    <xf numFmtId="0" fontId="0" fillId="59" borderId="19" xfId="0" applyFont="1" applyFill="1" applyBorder="1" applyAlignment="1">
      <alignment horizontal="left" vertical="center" wrapText="1"/>
    </xf>
    <xf numFmtId="0" fontId="37" fillId="59" borderId="19" xfId="0" applyFont="1" applyFill="1" applyBorder="1" applyAlignment="1">
      <alignment vertical="center"/>
    </xf>
    <xf numFmtId="0" fontId="0" fillId="59" borderId="3" xfId="0" applyFont="1" applyFill="1" applyBorder="1" applyAlignment="1">
      <alignment horizontal="center" vertical="center" wrapText="1"/>
    </xf>
    <xf numFmtId="0" fontId="37" fillId="59" borderId="3" xfId="0" applyFont="1" applyFill="1" applyBorder="1" applyAlignment="1">
      <alignment horizontal="center" vertical="center" wrapText="1"/>
    </xf>
    <xf numFmtId="0" fontId="0" fillId="59" borderId="3" xfId="0" applyFont="1" applyFill="1" applyBorder="1" applyAlignment="1">
      <alignment horizontal="center" vertical="center"/>
    </xf>
    <xf numFmtId="0" fontId="37" fillId="59" borderId="3" xfId="0" applyFont="1" applyFill="1" applyBorder="1" applyAlignment="1">
      <alignment horizontal="center" vertical="center"/>
    </xf>
    <xf numFmtId="0" fontId="37" fillId="59" borderId="19" xfId="0" applyFont="1" applyFill="1" applyBorder="1" applyAlignment="1">
      <alignment horizontal="left" vertical="center" wrapText="1"/>
    </xf>
    <xf numFmtId="0" fontId="37" fillId="59" borderId="19" xfId="0" applyFont="1" applyFill="1" applyBorder="1" applyAlignment="1">
      <alignment horizontal="center" vertical="center" wrapText="1"/>
    </xf>
    <xf numFmtId="0" fontId="37" fillId="59" borderId="19" xfId="0" applyFont="1" applyFill="1" applyBorder="1" applyAlignment="1">
      <alignment horizontal="center" vertical="center"/>
    </xf>
    <xf numFmtId="0" fontId="37" fillId="59" borderId="3" xfId="0" applyFont="1" applyFill="1" applyBorder="1" applyAlignment="1">
      <alignment vertical="center"/>
    </xf>
    <xf numFmtId="0" fontId="37" fillId="59" borderId="3" xfId="0" applyFont="1" applyFill="1" applyBorder="1" applyAlignment="1">
      <alignment horizontal="left" vertical="center" wrapText="1"/>
    </xf>
    <xf numFmtId="0" fontId="37" fillId="59" borderId="3" xfId="0" applyFont="1" applyFill="1" applyBorder="1"/>
    <xf numFmtId="0" fontId="37" fillId="59" borderId="3" xfId="0" applyFont="1" applyFill="1" applyBorder="1" applyAlignment="1">
      <alignment horizontal="left" wrapText="1"/>
    </xf>
    <xf numFmtId="0" fontId="0" fillId="59" borderId="3" xfId="0" applyFont="1" applyFill="1" applyBorder="1" applyAlignment="1">
      <alignment horizontal="left" vertical="center" wrapText="1"/>
    </xf>
    <xf numFmtId="0" fontId="0" fillId="59" borderId="3" xfId="0" applyFont="1" applyFill="1" applyBorder="1" applyAlignment="1">
      <alignment vertical="center" wrapText="1"/>
    </xf>
    <xf numFmtId="0" fontId="11" fillId="59" borderId="3" xfId="0" applyFont="1" applyFill="1" applyBorder="1" applyAlignment="1">
      <alignment vertical="center"/>
    </xf>
    <xf numFmtId="0" fontId="11" fillId="59" borderId="11" xfId="0" applyFont="1" applyFill="1" applyBorder="1" applyAlignment="1">
      <alignment vertical="center"/>
    </xf>
    <xf numFmtId="0" fontId="11" fillId="59" borderId="3" xfId="0" applyFont="1" applyFill="1" applyBorder="1" applyAlignment="1">
      <alignment vertical="center" wrapText="1"/>
    </xf>
    <xf numFmtId="0" fontId="16" fillId="59" borderId="3" xfId="0" applyFont="1" applyFill="1" applyBorder="1" applyAlignment="1">
      <alignment vertical="center"/>
    </xf>
    <xf numFmtId="0" fontId="11" fillId="59" borderId="11" xfId="0" applyFont="1" applyFill="1" applyBorder="1" applyAlignment="1">
      <alignment vertical="center" wrapText="1"/>
    </xf>
    <xf numFmtId="172" fontId="11" fillId="59" borderId="3" xfId="0" applyNumberFormat="1" applyFont="1" applyFill="1" applyBorder="1" applyAlignment="1">
      <alignment horizontal="center" vertical="center"/>
    </xf>
    <xf numFmtId="0" fontId="16" fillId="59" borderId="3" xfId="0" applyFont="1" applyFill="1" applyBorder="1" applyAlignment="1">
      <alignment vertical="center" wrapText="1"/>
    </xf>
    <xf numFmtId="0" fontId="17" fillId="59" borderId="3" xfId="0" applyFont="1" applyFill="1" applyBorder="1" applyAlignment="1">
      <alignment vertical="center" wrapText="1"/>
    </xf>
    <xf numFmtId="0" fontId="11" fillId="59" borderId="3" xfId="0" applyFont="1" applyFill="1" applyBorder="1" applyAlignment="1">
      <alignment horizontal="center" vertical="center"/>
    </xf>
    <xf numFmtId="0" fontId="16" fillId="59" borderId="11" xfId="0" applyFont="1" applyFill="1" applyBorder="1" applyAlignment="1">
      <alignment vertical="center"/>
    </xf>
    <xf numFmtId="14" fontId="11" fillId="59" borderId="3" xfId="0" applyNumberFormat="1" applyFont="1" applyFill="1" applyBorder="1" applyAlignment="1">
      <alignment horizontal="center" vertical="center"/>
    </xf>
    <xf numFmtId="0" fontId="16" fillId="59" borderId="11" xfId="0" applyFont="1" applyFill="1" applyBorder="1" applyAlignment="1">
      <alignment vertical="center" wrapText="1"/>
    </xf>
    <xf numFmtId="0" fontId="76" fillId="58" borderId="3" xfId="0" applyFont="1" applyFill="1" applyBorder="1" applyAlignment="1">
      <alignment horizontal="center" vertical="center"/>
    </xf>
    <xf numFmtId="0" fontId="0" fillId="0" borderId="0" xfId="0"/>
    <xf numFmtId="0" fontId="80" fillId="58" borderId="3" xfId="0" applyFont="1" applyFill="1" applyBorder="1" applyAlignment="1">
      <alignment horizontal="center" vertical="center" wrapText="1"/>
    </xf>
    <xf numFmtId="0" fontId="34" fillId="60" borderId="13" xfId="0" applyFont="1" applyFill="1" applyBorder="1" applyAlignment="1" applyProtection="1">
      <alignment horizontal="right"/>
    </xf>
    <xf numFmtId="0" fontId="0" fillId="15" borderId="3" xfId="0" applyFill="1" applyBorder="1" applyAlignment="1">
      <alignment horizontal="right" vertical="center"/>
    </xf>
    <xf numFmtId="0" fontId="21" fillId="15" borderId="12" xfId="0" applyFont="1" applyFill="1" applyBorder="1" applyAlignment="1" applyProtection="1">
      <alignment horizontal="center"/>
      <protection locked="0"/>
    </xf>
    <xf numFmtId="17" fontId="33" fillId="22" borderId="13" xfId="0" applyNumberFormat="1" applyFont="1" applyFill="1" applyBorder="1" applyAlignment="1" applyProtection="1">
      <alignment horizontal="left" vertical="center"/>
    </xf>
    <xf numFmtId="165" fontId="35" fillId="27" borderId="12" xfId="0" applyNumberFormat="1" applyFont="1" applyFill="1" applyBorder="1" applyAlignment="1" applyProtection="1">
      <alignment horizontal="center" vertical="center"/>
    </xf>
    <xf numFmtId="0" fontId="21" fillId="15" borderId="29" xfId="0" applyFont="1" applyFill="1" applyBorder="1" applyAlignment="1" applyProtection="1">
      <alignment horizontal="center"/>
      <protection locked="0"/>
    </xf>
    <xf numFmtId="0" fontId="76" fillId="61" borderId="10" xfId="0" applyFont="1" applyFill="1" applyBorder="1" applyAlignment="1">
      <alignment horizontal="center" vertical="center" wrapText="1"/>
    </xf>
    <xf numFmtId="0" fontId="76" fillId="61" borderId="3" xfId="0" applyFont="1" applyFill="1" applyBorder="1" applyAlignment="1">
      <alignment horizontal="center" vertical="center" wrapText="1"/>
    </xf>
    <xf numFmtId="14" fontId="65" fillId="13" borderId="3" xfId="0" applyNumberFormat="1" applyFont="1" applyFill="1" applyBorder="1" applyAlignment="1">
      <alignment horizontal="center" vertical="center"/>
    </xf>
    <xf numFmtId="0" fontId="0" fillId="0" borderId="0" xfId="0"/>
    <xf numFmtId="0" fontId="0" fillId="0" borderId="0" xfId="0"/>
    <xf numFmtId="0" fontId="21" fillId="62" borderId="3" xfId="0" applyFont="1" applyFill="1" applyBorder="1" applyAlignment="1" applyProtection="1">
      <alignment horizontal="center"/>
      <protection locked="0"/>
    </xf>
    <xf numFmtId="0" fontId="21" fillId="62" borderId="3" xfId="0" applyFont="1" applyFill="1" applyBorder="1" applyAlignment="1" applyProtection="1">
      <alignment horizontal="center" vertical="center"/>
      <protection locked="0"/>
    </xf>
    <xf numFmtId="0" fontId="37" fillId="49" borderId="3" xfId="0" applyFont="1" applyFill="1" applyBorder="1" applyAlignment="1">
      <alignment horizontal="center" vertical="center" wrapText="1"/>
    </xf>
    <xf numFmtId="0" fontId="0" fillId="49" borderId="3" xfId="0" applyFont="1" applyFill="1" applyBorder="1" applyAlignment="1">
      <alignment horizontal="center" vertical="center" wrapText="1"/>
    </xf>
    <xf numFmtId="0" fontId="0" fillId="0" borderId="0" xfId="0"/>
    <xf numFmtId="165" fontId="35" fillId="45" borderId="2" xfId="0" applyNumberFormat="1" applyFont="1" applyFill="1" applyBorder="1" applyAlignment="1" applyProtection="1">
      <alignment horizontal="center"/>
    </xf>
    <xf numFmtId="165" fontId="54" fillId="34" borderId="12" xfId="0" applyNumberFormat="1" applyFont="1" applyFill="1" applyBorder="1" applyAlignment="1">
      <alignment horizontal="center" vertical="center"/>
    </xf>
    <xf numFmtId="0" fontId="51" fillId="28" borderId="18" xfId="0" applyFont="1" applyFill="1" applyBorder="1" applyAlignment="1">
      <alignment horizontal="center" vertical="center"/>
    </xf>
    <xf numFmtId="0" fontId="52" fillId="15" borderId="10" xfId="0" applyFont="1" applyFill="1" applyBorder="1" applyAlignment="1" applyProtection="1">
      <alignment horizontal="center" vertical="center"/>
      <protection locked="0"/>
    </xf>
    <xf numFmtId="165" fontId="54" fillId="29" borderId="24" xfId="0" applyNumberFormat="1" applyFont="1" applyFill="1" applyBorder="1" applyAlignment="1">
      <alignment horizontal="center"/>
    </xf>
    <xf numFmtId="165" fontId="54" fillId="29" borderId="2" xfId="0" applyNumberFormat="1" applyFont="1" applyFill="1" applyBorder="1" applyAlignment="1">
      <alignment horizontal="center"/>
    </xf>
    <xf numFmtId="165" fontId="54" fillId="29" borderId="23" xfId="0" applyNumberFormat="1" applyFont="1" applyFill="1" applyBorder="1" applyAlignment="1">
      <alignment horizontal="center"/>
    </xf>
    <xf numFmtId="17" fontId="65" fillId="13" borderId="10" xfId="0" applyNumberFormat="1" applyFont="1" applyFill="1" applyBorder="1" applyAlignment="1">
      <alignment horizontal="center" vertical="center" wrapText="1"/>
    </xf>
    <xf numFmtId="0" fontId="65" fillId="13" borderId="10" xfId="0" applyFont="1" applyFill="1" applyBorder="1" applyAlignment="1">
      <alignment horizontal="center" vertical="center" wrapText="1"/>
    </xf>
    <xf numFmtId="14" fontId="65" fillId="15" borderId="3" xfId="0" applyNumberFormat="1" applyFont="1" applyFill="1" applyBorder="1" applyAlignment="1">
      <alignment horizontal="center" vertical="center"/>
    </xf>
    <xf numFmtId="0" fontId="76" fillId="58" borderId="10" xfId="0" quotePrefix="1" applyFont="1" applyFill="1" applyBorder="1" applyAlignment="1">
      <alignment horizontal="center" vertical="center" wrapText="1"/>
    </xf>
    <xf numFmtId="14" fontId="17" fillId="0" borderId="0" xfId="0" applyNumberFormat="1" applyFont="1" applyAlignment="1">
      <alignment vertical="center" textRotation="90"/>
    </xf>
    <xf numFmtId="0" fontId="17" fillId="0" borderId="0" xfId="0" applyFont="1" applyAlignment="1">
      <alignment vertical="center" textRotation="90"/>
    </xf>
    <xf numFmtId="14" fontId="11" fillId="59" borderId="3" xfId="0" applyNumberFormat="1" applyFont="1" applyFill="1" applyBorder="1" applyAlignment="1">
      <alignment vertical="center"/>
    </xf>
    <xf numFmtId="0" fontId="77" fillId="59" borderId="3" xfId="0" applyFont="1" applyFill="1" applyBorder="1" applyAlignment="1" applyProtection="1">
      <protection locked="0"/>
    </xf>
    <xf numFmtId="0" fontId="49" fillId="0" borderId="0" xfId="0" applyFont="1" applyAlignment="1">
      <alignment vertical="center"/>
    </xf>
    <xf numFmtId="169" fontId="49" fillId="0" borderId="0" xfId="0" applyNumberFormat="1" applyFont="1" applyAlignment="1">
      <alignment vertical="center"/>
    </xf>
    <xf numFmtId="0" fontId="51" fillId="28" borderId="21" xfId="0" applyFont="1" applyFill="1" applyBorder="1" applyAlignment="1">
      <alignment vertical="center"/>
    </xf>
    <xf numFmtId="0" fontId="53" fillId="0" borderId="0" xfId="0" applyFont="1" applyAlignment="1"/>
    <xf numFmtId="17" fontId="76" fillId="58" borderId="3" xfId="0" applyNumberFormat="1" applyFont="1" applyFill="1" applyBorder="1" applyAlignment="1">
      <alignment horizontal="center" vertical="center"/>
    </xf>
    <xf numFmtId="165" fontId="54" fillId="29" borderId="39" xfId="0" applyNumberFormat="1" applyFont="1" applyFill="1" applyBorder="1" applyAlignment="1">
      <alignment horizontal="center"/>
    </xf>
    <xf numFmtId="0" fontId="81" fillId="0" borderId="0" xfId="23" applyBorder="1"/>
    <xf numFmtId="0" fontId="58" fillId="15" borderId="10" xfId="0" applyFont="1" applyFill="1" applyBorder="1" applyAlignment="1">
      <alignment horizontal="right"/>
    </xf>
    <xf numFmtId="0" fontId="0" fillId="0" borderId="0" xfId="0"/>
    <xf numFmtId="0" fontId="58" fillId="59" borderId="3" xfId="0" applyFont="1" applyFill="1" applyBorder="1" applyProtection="1">
      <protection locked="0"/>
    </xf>
    <xf numFmtId="0" fontId="0" fillId="0" borderId="0" xfId="0" applyFont="1" applyFill="1" applyBorder="1" applyAlignment="1" applyProtection="1">
      <alignment horizontal="left"/>
      <protection locked="0"/>
    </xf>
    <xf numFmtId="0" fontId="53" fillId="0" borderId="0" xfId="0" applyFont="1" applyBorder="1"/>
    <xf numFmtId="0" fontId="0" fillId="0" borderId="0" xfId="0"/>
    <xf numFmtId="0" fontId="37" fillId="59" borderId="19" xfId="0" applyFont="1" applyFill="1" applyBorder="1" applyAlignment="1" applyProtection="1">
      <alignment horizontal="center"/>
      <protection locked="0"/>
    </xf>
    <xf numFmtId="0" fontId="21" fillId="59" borderId="19" xfId="0" applyFont="1" applyFill="1" applyBorder="1" applyAlignment="1" applyProtection="1">
      <alignment horizontal="center"/>
      <protection locked="0"/>
    </xf>
    <xf numFmtId="0" fontId="21" fillId="15" borderId="19" xfId="0" applyFont="1" applyFill="1" applyBorder="1" applyAlignment="1" applyProtection="1">
      <alignment horizontal="center"/>
      <protection locked="0"/>
    </xf>
    <xf numFmtId="0" fontId="0" fillId="59" borderId="13" xfId="0" applyFont="1" applyFill="1" applyBorder="1" applyAlignment="1" applyProtection="1">
      <alignment horizontal="center"/>
      <protection locked="0"/>
    </xf>
    <xf numFmtId="0" fontId="21" fillId="15" borderId="11" xfId="0" applyFont="1" applyFill="1" applyBorder="1" applyAlignment="1" applyProtection="1">
      <alignment horizontal="center"/>
      <protection locked="0"/>
    </xf>
    <xf numFmtId="0" fontId="37" fillId="59" borderId="12" xfId="0" applyFont="1" applyFill="1" applyBorder="1" applyAlignment="1" applyProtection="1">
      <alignment horizontal="center"/>
      <protection locked="0"/>
    </xf>
    <xf numFmtId="0" fontId="21" fillId="59" borderId="12" xfId="0" applyFont="1" applyFill="1" applyBorder="1" applyAlignment="1" applyProtection="1">
      <alignment horizontal="center"/>
      <protection locked="0"/>
    </xf>
    <xf numFmtId="0" fontId="51" fillId="28" borderId="29" xfId="0" applyFont="1" applyFill="1" applyBorder="1" applyAlignment="1">
      <alignment horizontal="center" vertical="center"/>
    </xf>
    <xf numFmtId="0" fontId="36" fillId="28" borderId="10" xfId="0" applyFont="1" applyFill="1" applyBorder="1" applyAlignment="1">
      <alignment horizontal="center" vertical="center"/>
    </xf>
    <xf numFmtId="165" fontId="35" fillId="39" borderId="23" xfId="0" applyNumberFormat="1" applyFont="1" applyFill="1" applyBorder="1" applyAlignment="1" applyProtection="1">
      <alignment horizontal="center"/>
    </xf>
    <xf numFmtId="165" fontId="35" fillId="40" borderId="12" xfId="0" applyNumberFormat="1" applyFont="1" applyFill="1" applyBorder="1" applyAlignment="1" applyProtection="1">
      <alignment horizontal="center"/>
    </xf>
    <xf numFmtId="0" fontId="58" fillId="15" borderId="10" xfId="0" applyFont="1" applyFill="1" applyBorder="1" applyAlignment="1">
      <alignment horizontal="center"/>
    </xf>
    <xf numFmtId="0" fontId="0" fillId="0" borderId="0" xfId="0" applyAlignment="1">
      <alignment horizontal="left"/>
    </xf>
    <xf numFmtId="0" fontId="18" fillId="17" borderId="0" xfId="0" applyFont="1" applyFill="1" applyBorder="1" applyAlignment="1">
      <alignment horizontal="center" vertical="center"/>
    </xf>
    <xf numFmtId="0" fontId="18" fillId="17" borderId="18" xfId="0" applyFont="1" applyFill="1" applyBorder="1" applyAlignment="1">
      <alignment horizontal="center" vertical="center"/>
    </xf>
    <xf numFmtId="169" fontId="44" fillId="16" borderId="30" xfId="0" applyNumberFormat="1" applyFont="1" applyFill="1" applyBorder="1" applyAlignment="1">
      <alignment vertical="center"/>
    </xf>
    <xf numFmtId="0" fontId="53" fillId="13" borderId="33" xfId="0" applyFont="1" applyFill="1" applyBorder="1" applyAlignment="1">
      <alignment wrapText="1"/>
    </xf>
    <xf numFmtId="0" fontId="53" fillId="13" borderId="0" xfId="0" applyFont="1" applyFill="1" applyBorder="1" applyAlignment="1">
      <alignment wrapText="1"/>
    </xf>
    <xf numFmtId="0" fontId="53" fillId="13" borderId="32" xfId="0" applyFont="1" applyFill="1" applyBorder="1" applyAlignment="1">
      <alignment wrapText="1"/>
    </xf>
    <xf numFmtId="0" fontId="53" fillId="13" borderId="18" xfId="0" applyFont="1" applyFill="1" applyBorder="1" applyAlignment="1">
      <alignment wrapText="1"/>
    </xf>
    <xf numFmtId="0" fontId="44" fillId="14" borderId="8" xfId="0" applyFont="1" applyFill="1" applyBorder="1" applyAlignment="1">
      <alignment horizontal="center" vertical="center"/>
    </xf>
    <xf numFmtId="0" fontId="44" fillId="14" borderId="9" xfId="0" applyFont="1" applyFill="1" applyBorder="1" applyAlignment="1">
      <alignment horizontal="center" vertical="center"/>
    </xf>
    <xf numFmtId="0" fontId="0" fillId="0" borderId="0" xfId="0"/>
    <xf numFmtId="0" fontId="42" fillId="16" borderId="0" xfId="0" applyFont="1" applyFill="1" applyBorder="1" applyAlignment="1">
      <alignment horizontal="center" vertical="center"/>
    </xf>
    <xf numFmtId="0" fontId="44" fillId="14" borderId="18" xfId="0" applyFont="1" applyFill="1" applyBorder="1" applyAlignment="1">
      <alignment horizontal="center" vertical="center"/>
    </xf>
    <xf numFmtId="0" fontId="44" fillId="14" borderId="16" xfId="0" applyFont="1" applyFill="1" applyBorder="1" applyAlignment="1">
      <alignment horizontal="center" vertical="center"/>
    </xf>
    <xf numFmtId="0" fontId="43" fillId="19" borderId="0" xfId="0" applyFont="1" applyFill="1" applyBorder="1" applyAlignment="1">
      <alignment horizontal="center" vertical="center" wrapText="1"/>
    </xf>
    <xf numFmtId="0" fontId="43" fillId="19" borderId="18" xfId="0" applyFont="1" applyFill="1" applyBorder="1" applyAlignment="1">
      <alignment horizontal="center" vertical="center" wrapText="1"/>
    </xf>
    <xf numFmtId="0" fontId="44" fillId="14" borderId="17" xfId="0" applyFont="1" applyFill="1" applyBorder="1" applyAlignment="1">
      <alignment horizontal="center" vertical="center"/>
    </xf>
    <xf numFmtId="167" fontId="43" fillId="16" borderId="0" xfId="0" applyNumberFormat="1" applyFont="1" applyFill="1" applyAlignment="1">
      <alignment horizontal="center"/>
    </xf>
    <xf numFmtId="0" fontId="43" fillId="16" borderId="23" xfId="0" applyFont="1" applyFill="1" applyBorder="1" applyAlignment="1">
      <alignment horizontal="center" vertical="center"/>
    </xf>
    <xf numFmtId="0" fontId="43" fillId="16" borderId="10" xfId="0" applyFont="1" applyFill="1" applyBorder="1" applyAlignment="1">
      <alignment horizontal="center" vertical="center"/>
    </xf>
    <xf numFmtId="170" fontId="44" fillId="16" borderId="12" xfId="0" applyNumberFormat="1" applyFont="1" applyFill="1" applyBorder="1" applyAlignment="1">
      <alignment horizontal="center" vertical="center"/>
    </xf>
    <xf numFmtId="170" fontId="44" fillId="16" borderId="28" xfId="0" applyNumberFormat="1" applyFont="1" applyFill="1" applyBorder="1" applyAlignment="1">
      <alignment horizontal="center" vertical="center"/>
    </xf>
    <xf numFmtId="170" fontId="44" fillId="16" borderId="35" xfId="0" applyNumberFormat="1" applyFont="1" applyFill="1" applyBorder="1" applyAlignment="1">
      <alignment horizontal="center" vertical="center"/>
    </xf>
    <xf numFmtId="170" fontId="44" fillId="16" borderId="29" xfId="0" applyNumberFormat="1" applyFont="1" applyFill="1" applyBorder="1" applyAlignment="1">
      <alignment horizontal="center" vertical="center"/>
    </xf>
    <xf numFmtId="170" fontId="44" fillId="16" borderId="16" xfId="0" applyNumberFormat="1" applyFont="1" applyFill="1" applyBorder="1" applyAlignment="1">
      <alignment horizontal="center" vertical="center"/>
    </xf>
    <xf numFmtId="0" fontId="44" fillId="16" borderId="0" xfId="0" applyFont="1" applyFill="1" applyBorder="1" applyAlignment="1">
      <alignment horizontal="center" vertical="center"/>
    </xf>
    <xf numFmtId="169" fontId="15" fillId="18" borderId="12" xfId="0" applyNumberFormat="1" applyFont="1" applyFill="1" applyBorder="1" applyAlignment="1">
      <alignment horizontal="center" vertical="center"/>
    </xf>
    <xf numFmtId="169" fontId="43" fillId="56" borderId="12" xfId="0" applyNumberFormat="1" applyFont="1" applyFill="1" applyBorder="1" applyAlignment="1">
      <alignment horizontal="center" vertical="center"/>
    </xf>
    <xf numFmtId="0" fontId="69" fillId="50" borderId="11" xfId="0" applyFont="1" applyFill="1" applyBorder="1" applyAlignment="1">
      <alignment horizontal="center" vertical="center"/>
    </xf>
    <xf numFmtId="0" fontId="69" fillId="50" borderId="3" xfId="0" applyFont="1" applyFill="1" applyBorder="1" applyAlignment="1">
      <alignment horizontal="center" vertical="center"/>
    </xf>
    <xf numFmtId="0" fontId="43" fillId="16" borderId="13" xfId="0" applyFont="1" applyFill="1" applyBorder="1" applyAlignment="1">
      <alignment horizontal="center" vertical="center"/>
    </xf>
    <xf numFmtId="0" fontId="43" fillId="16" borderId="22" xfId="0" applyFont="1" applyFill="1" applyBorder="1" applyAlignment="1">
      <alignment horizontal="center" vertical="center"/>
    </xf>
    <xf numFmtId="164" fontId="35" fillId="24" borderId="12" xfId="0" applyNumberFormat="1" applyFont="1" applyFill="1" applyBorder="1" applyAlignment="1" applyProtection="1">
      <alignment horizontal="center" vertical="center"/>
    </xf>
    <xf numFmtId="0" fontId="36" fillId="0" borderId="0" xfId="0" applyFont="1" applyFill="1" applyAlignment="1">
      <alignment horizontal="center" vertical="center" wrapText="1"/>
    </xf>
    <xf numFmtId="164" fontId="35" fillId="25" borderId="36" xfId="0" applyNumberFormat="1" applyFont="1" applyFill="1" applyBorder="1" applyAlignment="1" applyProtection="1">
      <alignment horizontal="center" vertical="center"/>
    </xf>
    <xf numFmtId="164" fontId="35" fillId="25" borderId="37" xfId="0" applyNumberFormat="1" applyFont="1" applyFill="1" applyBorder="1" applyAlignment="1" applyProtection="1">
      <alignment horizontal="center" vertical="center"/>
    </xf>
    <xf numFmtId="0" fontId="35" fillId="26" borderId="20" xfId="0" applyFont="1" applyFill="1" applyBorder="1" applyAlignment="1" applyProtection="1">
      <alignment horizontal="center" vertical="center"/>
    </xf>
    <xf numFmtId="0" fontId="35" fillId="26" borderId="21" xfId="0" applyFont="1" applyFill="1" applyBorder="1" applyAlignment="1" applyProtection="1">
      <alignment horizontal="center" vertical="center"/>
    </xf>
    <xf numFmtId="0" fontId="35" fillId="26" borderId="14" xfId="0" applyFont="1" applyFill="1" applyBorder="1" applyAlignment="1" applyProtection="1">
      <alignment horizontal="center" vertical="center"/>
    </xf>
    <xf numFmtId="0" fontId="35" fillId="27" borderId="20" xfId="0" applyFont="1" applyFill="1" applyBorder="1" applyAlignment="1" applyProtection="1">
      <alignment horizontal="center" vertical="center"/>
    </xf>
    <xf numFmtId="0" fontId="35" fillId="27" borderId="21" xfId="0" applyFont="1" applyFill="1" applyBorder="1" applyAlignment="1" applyProtection="1">
      <alignment horizontal="center" vertical="center"/>
    </xf>
    <xf numFmtId="0" fontId="35" fillId="27" borderId="14" xfId="0" applyFont="1" applyFill="1" applyBorder="1" applyAlignment="1" applyProtection="1">
      <alignment horizontal="center" vertical="center"/>
    </xf>
    <xf numFmtId="0" fontId="35" fillId="40" borderId="20" xfId="0" applyFont="1" applyFill="1" applyBorder="1" applyAlignment="1" applyProtection="1">
      <alignment horizontal="center" vertical="center"/>
    </xf>
    <xf numFmtId="0" fontId="35" fillId="40" borderId="21" xfId="0" applyFont="1" applyFill="1" applyBorder="1" applyAlignment="1" applyProtection="1">
      <alignment horizontal="center" vertical="center"/>
    </xf>
    <xf numFmtId="0" fontId="35" fillId="40" borderId="14" xfId="0" applyFont="1" applyFill="1" applyBorder="1" applyAlignment="1" applyProtection="1">
      <alignment horizontal="center" vertical="center"/>
    </xf>
    <xf numFmtId="0" fontId="35" fillId="43" borderId="20" xfId="0" applyFont="1" applyFill="1" applyBorder="1" applyAlignment="1" applyProtection="1">
      <alignment horizontal="center" vertical="center"/>
    </xf>
    <xf numFmtId="0" fontId="35" fillId="43" borderId="21" xfId="0" applyFont="1" applyFill="1" applyBorder="1" applyAlignment="1" applyProtection="1">
      <alignment horizontal="center" vertical="center"/>
    </xf>
    <xf numFmtId="0" fontId="35" fillId="43" borderId="14" xfId="0" applyFont="1" applyFill="1" applyBorder="1" applyAlignment="1" applyProtection="1">
      <alignment horizontal="center" vertical="center"/>
    </xf>
    <xf numFmtId="164" fontId="35" fillId="44" borderId="20" xfId="0" applyNumberFormat="1" applyFont="1" applyFill="1" applyBorder="1" applyAlignment="1" applyProtection="1">
      <alignment horizontal="center" vertical="center"/>
    </xf>
    <xf numFmtId="164" fontId="35" fillId="44" borderId="21" xfId="0" applyNumberFormat="1" applyFont="1" applyFill="1" applyBorder="1" applyAlignment="1" applyProtection="1">
      <alignment horizontal="center" vertical="center"/>
    </xf>
    <xf numFmtId="0" fontId="35" fillId="45" borderId="20" xfId="0" applyFont="1" applyFill="1" applyBorder="1" applyAlignment="1" applyProtection="1">
      <alignment horizontal="center" vertical="center" wrapText="1"/>
    </xf>
    <xf numFmtId="0" fontId="35" fillId="45" borderId="21" xfId="0" applyFont="1" applyFill="1" applyBorder="1" applyAlignment="1" applyProtection="1">
      <alignment horizontal="center" vertical="center" wrapText="1"/>
    </xf>
    <xf numFmtId="0" fontId="35" fillId="48" borderId="20" xfId="0" applyFont="1" applyFill="1" applyBorder="1" applyAlignment="1" applyProtection="1">
      <alignment horizontal="center" vertical="center"/>
    </xf>
    <xf numFmtId="0" fontId="35" fillId="48" borderId="21" xfId="0" applyFont="1" applyFill="1" applyBorder="1" applyAlignment="1" applyProtection="1">
      <alignment horizontal="center" vertical="center"/>
    </xf>
    <xf numFmtId="0" fontId="35" fillId="48" borderId="14" xfId="0" applyFont="1" applyFill="1" applyBorder="1" applyAlignment="1" applyProtection="1">
      <alignment horizontal="center" vertical="center"/>
    </xf>
    <xf numFmtId="0" fontId="35" fillId="42" borderId="20" xfId="0" applyFont="1" applyFill="1" applyBorder="1" applyAlignment="1" applyProtection="1">
      <alignment horizontal="center" vertical="center"/>
    </xf>
    <xf numFmtId="0" fontId="35" fillId="42" borderId="21" xfId="0" applyFont="1" applyFill="1" applyBorder="1" applyAlignment="1" applyProtection="1">
      <alignment horizontal="center" vertical="center"/>
    </xf>
    <xf numFmtId="0" fontId="35" fillId="42" borderId="14" xfId="0" applyFont="1" applyFill="1" applyBorder="1" applyAlignment="1" applyProtection="1">
      <alignment horizontal="center" vertical="center"/>
    </xf>
    <xf numFmtId="0" fontId="35" fillId="39" borderId="20" xfId="0" applyFont="1" applyFill="1" applyBorder="1" applyAlignment="1" applyProtection="1">
      <alignment horizontal="center" vertical="center"/>
    </xf>
    <xf numFmtId="0" fontId="35" fillId="39" borderId="21" xfId="0" applyFont="1" applyFill="1" applyBorder="1" applyAlignment="1" applyProtection="1">
      <alignment horizontal="center" vertical="center"/>
    </xf>
    <xf numFmtId="0" fontId="35" fillId="39" borderId="14" xfId="0" applyFont="1" applyFill="1" applyBorder="1" applyAlignment="1" applyProtection="1">
      <alignment horizontal="center" vertical="center"/>
    </xf>
    <xf numFmtId="0" fontId="39" fillId="47" borderId="19" xfId="0" applyFont="1" applyFill="1" applyBorder="1" applyAlignment="1">
      <alignment horizontal="center" vertical="center" wrapText="1"/>
    </xf>
    <xf numFmtId="0" fontId="39" fillId="47" borderId="2" xfId="0" applyFont="1" applyFill="1" applyBorder="1" applyAlignment="1">
      <alignment horizontal="center" vertical="center" wrapText="1"/>
    </xf>
    <xf numFmtId="0" fontId="39" fillId="47" borderId="10" xfId="0" applyFont="1" applyFill="1" applyBorder="1" applyAlignment="1">
      <alignment horizontal="center" vertical="center" wrapText="1"/>
    </xf>
    <xf numFmtId="0" fontId="0" fillId="0" borderId="4" xfId="0" applyFill="1" applyBorder="1"/>
    <xf numFmtId="0" fontId="0" fillId="0" borderId="0" xfId="0" applyFill="1"/>
    <xf numFmtId="0" fontId="38" fillId="41" borderId="4" xfId="0" applyFont="1" applyFill="1" applyBorder="1" applyAlignment="1">
      <alignment horizontal="center" vertical="center" wrapText="1"/>
    </xf>
    <xf numFmtId="0" fontId="38" fillId="41" borderId="24" xfId="0" applyFont="1" applyFill="1" applyBorder="1" applyAlignment="1">
      <alignment horizontal="center" vertical="center" wrapText="1"/>
    </xf>
    <xf numFmtId="0" fontId="38" fillId="41" borderId="10" xfId="0" applyFont="1" applyFill="1" applyBorder="1" applyAlignment="1">
      <alignment horizontal="center" vertical="center" wrapText="1"/>
    </xf>
    <xf numFmtId="0" fontId="35" fillId="40" borderId="12" xfId="0" applyFont="1" applyFill="1" applyBorder="1" applyAlignment="1" applyProtection="1">
      <alignment horizontal="center" vertical="center"/>
    </xf>
    <xf numFmtId="0" fontId="38" fillId="41" borderId="19" xfId="0" applyFont="1" applyFill="1" applyBorder="1" applyAlignment="1">
      <alignment horizontal="center" vertical="center" wrapText="1"/>
    </xf>
    <xf numFmtId="0" fontId="38" fillId="41" borderId="2" xfId="0" applyFont="1" applyFill="1" applyBorder="1" applyAlignment="1">
      <alignment horizontal="center" vertical="center" wrapText="1"/>
    </xf>
    <xf numFmtId="0" fontId="56" fillId="36" borderId="19" xfId="0" applyFont="1" applyFill="1" applyBorder="1" applyAlignment="1">
      <alignment horizontal="center" vertical="center" wrapText="1"/>
    </xf>
    <xf numFmtId="0" fontId="56" fillId="36" borderId="2"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53" fillId="0" borderId="4" xfId="0" applyFont="1" applyFill="1" applyBorder="1"/>
    <xf numFmtId="0" fontId="53" fillId="0" borderId="0" xfId="0" applyFont="1" applyFill="1"/>
    <xf numFmtId="165" fontId="54" fillId="29" borderId="25" xfId="0" applyNumberFormat="1" applyFont="1" applyFill="1" applyBorder="1" applyAlignment="1">
      <alignment horizontal="center" vertical="center"/>
    </xf>
    <xf numFmtId="165" fontId="54" fillId="29" borderId="15" xfId="0" applyNumberFormat="1" applyFont="1" applyFill="1" applyBorder="1" applyAlignment="1">
      <alignment horizontal="center" vertical="center"/>
    </xf>
    <xf numFmtId="165" fontId="54" fillId="30" borderId="25" xfId="0" applyNumberFormat="1" applyFont="1" applyFill="1" applyBorder="1" applyAlignment="1">
      <alignment horizontal="center" vertical="center"/>
    </xf>
    <xf numFmtId="165" fontId="54" fillId="30" borderId="15" xfId="0" applyNumberFormat="1" applyFont="1" applyFill="1" applyBorder="1" applyAlignment="1">
      <alignment horizontal="center" vertical="center"/>
    </xf>
    <xf numFmtId="165" fontId="54" fillId="31" borderId="26" xfId="0" applyNumberFormat="1" applyFont="1" applyFill="1" applyBorder="1" applyAlignment="1">
      <alignment horizontal="center" vertical="center"/>
    </xf>
    <xf numFmtId="165" fontId="54" fillId="31" borderId="15" xfId="0" applyNumberFormat="1" applyFont="1" applyFill="1" applyBorder="1" applyAlignment="1">
      <alignment horizontal="center" vertical="center"/>
    </xf>
    <xf numFmtId="165" fontId="54" fillId="30" borderId="28" xfId="0" applyNumberFormat="1" applyFont="1" applyFill="1" applyBorder="1" applyAlignment="1">
      <alignment horizontal="center" vertical="center"/>
    </xf>
    <xf numFmtId="165" fontId="54" fillId="30" borderId="29" xfId="0" applyNumberFormat="1" applyFont="1" applyFill="1" applyBorder="1" applyAlignment="1">
      <alignment horizontal="center" vertical="center"/>
    </xf>
    <xf numFmtId="164" fontId="54" fillId="29" borderId="6" xfId="0" applyNumberFormat="1" applyFont="1" applyFill="1" applyBorder="1" applyAlignment="1">
      <alignment horizontal="center" vertical="center"/>
    </xf>
    <xf numFmtId="164" fontId="54" fillId="29" borderId="4" xfId="0" applyNumberFormat="1" applyFont="1" applyFill="1" applyBorder="1" applyAlignment="1">
      <alignment horizontal="center" vertical="center"/>
    </xf>
    <xf numFmtId="164" fontId="54" fillId="29" borderId="7" xfId="0" applyNumberFormat="1" applyFont="1" applyFill="1" applyBorder="1" applyAlignment="1">
      <alignment horizontal="center" vertical="center"/>
    </xf>
    <xf numFmtId="164" fontId="54" fillId="29" borderId="12" xfId="0" applyNumberFormat="1" applyFont="1" applyFill="1" applyBorder="1" applyAlignment="1">
      <alignment horizontal="center" vertical="center"/>
    </xf>
    <xf numFmtId="0" fontId="54" fillId="30" borderId="27" xfId="0" applyFont="1" applyFill="1" applyBorder="1" applyAlignment="1">
      <alignment horizontal="center" vertical="center"/>
    </xf>
    <xf numFmtId="0" fontId="54" fillId="30" borderId="4" xfId="0" applyFont="1" applyFill="1" applyBorder="1" applyAlignment="1">
      <alignment horizontal="center" vertical="center"/>
    </xf>
    <xf numFmtId="0" fontId="54" fillId="30" borderId="7" xfId="0" applyFont="1" applyFill="1" applyBorder="1" applyAlignment="1">
      <alignment horizontal="center" vertical="center"/>
    </xf>
    <xf numFmtId="0" fontId="54" fillId="29" borderId="6" xfId="0" applyFont="1" applyFill="1" applyBorder="1" applyAlignment="1">
      <alignment horizontal="center" vertical="center"/>
    </xf>
    <xf numFmtId="0" fontId="54" fillId="29" borderId="4" xfId="0" applyFont="1" applyFill="1" applyBorder="1" applyAlignment="1">
      <alignment horizontal="center" vertical="center"/>
    </xf>
    <xf numFmtId="0" fontId="54" fillId="29" borderId="7" xfId="0" applyFont="1" applyFill="1" applyBorder="1" applyAlignment="1">
      <alignment horizontal="center" vertical="center"/>
    </xf>
    <xf numFmtId="0" fontId="54" fillId="30" borderId="6" xfId="0" applyFont="1" applyFill="1" applyBorder="1" applyAlignment="1">
      <alignment horizontal="center" vertical="center"/>
    </xf>
    <xf numFmtId="165" fontId="54" fillId="31" borderId="25" xfId="0" applyNumberFormat="1" applyFont="1" applyFill="1" applyBorder="1" applyAlignment="1">
      <alignment horizontal="center" vertical="center"/>
    </xf>
    <xf numFmtId="0" fontId="54" fillId="30" borderId="38" xfId="0" applyFont="1" applyFill="1" applyBorder="1" applyAlignment="1">
      <alignment horizontal="center" vertical="center"/>
    </xf>
    <xf numFmtId="0" fontId="54" fillId="29" borderId="27" xfId="0" applyFont="1" applyFill="1" applyBorder="1" applyAlignment="1">
      <alignment horizontal="center" vertical="center"/>
    </xf>
    <xf numFmtId="0" fontId="55" fillId="35" borderId="19" xfId="0" applyFont="1" applyFill="1" applyBorder="1" applyAlignment="1">
      <alignment horizontal="center" vertical="center" wrapText="1"/>
    </xf>
    <xf numFmtId="0" fontId="55" fillId="35" borderId="24" xfId="0" applyFont="1" applyFill="1" applyBorder="1" applyAlignment="1">
      <alignment horizontal="center" vertical="center" wrapText="1"/>
    </xf>
    <xf numFmtId="0" fontId="55" fillId="35" borderId="9" xfId="0" applyFont="1" applyFill="1" applyBorder="1" applyAlignment="1">
      <alignment horizontal="center" vertical="center" wrapText="1"/>
    </xf>
    <xf numFmtId="0" fontId="54" fillId="31" borderId="20" xfId="0" applyFont="1" applyFill="1" applyBorder="1" applyAlignment="1">
      <alignment horizontal="center" vertical="center"/>
    </xf>
    <xf numFmtId="0" fontId="54" fillId="31" borderId="21" xfId="0" applyFont="1" applyFill="1" applyBorder="1" applyAlignment="1">
      <alignment horizontal="center" vertical="center"/>
    </xf>
    <xf numFmtId="0" fontId="54" fillId="31" borderId="14" xfId="0" applyFont="1" applyFill="1" applyBorder="1" applyAlignment="1">
      <alignment horizontal="center" vertical="center"/>
    </xf>
    <xf numFmtId="0" fontId="54" fillId="31" borderId="27" xfId="0" applyFont="1" applyFill="1" applyBorder="1" applyAlignment="1">
      <alignment horizontal="center" vertical="center"/>
    </xf>
    <xf numFmtId="0" fontId="54" fillId="31" borderId="4" xfId="0" applyFont="1" applyFill="1" applyBorder="1" applyAlignment="1">
      <alignment horizontal="center" vertical="center"/>
    </xf>
    <xf numFmtId="0" fontId="54" fillId="31" borderId="7" xfId="0" applyFont="1" applyFill="1" applyBorder="1" applyAlignment="1">
      <alignment horizontal="center" vertical="center"/>
    </xf>
    <xf numFmtId="0" fontId="61" fillId="35" borderId="25" xfId="0" applyFont="1" applyFill="1" applyBorder="1" applyAlignment="1">
      <alignment horizontal="center" vertical="center" wrapText="1"/>
    </xf>
    <xf numFmtId="0" fontId="61" fillId="35" borderId="26" xfId="0" applyFont="1" applyFill="1" applyBorder="1" applyAlignment="1">
      <alignment horizontal="center" vertical="center" wrapText="1"/>
    </xf>
    <xf numFmtId="0" fontId="61" fillId="35" borderId="15" xfId="0" applyFont="1" applyFill="1" applyBorder="1" applyAlignment="1">
      <alignment horizontal="center" vertical="center" wrapText="1"/>
    </xf>
    <xf numFmtId="165" fontId="54" fillId="33" borderId="25" xfId="0" applyNumberFormat="1" applyFont="1" applyFill="1" applyBorder="1" applyAlignment="1">
      <alignment horizontal="center" vertical="center"/>
    </xf>
    <xf numFmtId="165" fontId="54" fillId="33" borderId="15" xfId="0" applyNumberFormat="1" applyFont="1" applyFill="1" applyBorder="1" applyAlignment="1">
      <alignment horizontal="center" vertical="center"/>
    </xf>
    <xf numFmtId="165" fontId="54" fillId="29" borderId="26" xfId="0" applyNumberFormat="1" applyFont="1" applyFill="1" applyBorder="1" applyAlignment="1">
      <alignment horizontal="center" vertical="center"/>
    </xf>
    <xf numFmtId="0" fontId="54" fillId="31" borderId="6" xfId="0" applyFont="1" applyFill="1" applyBorder="1" applyAlignment="1">
      <alignment horizontal="center" vertical="center"/>
    </xf>
    <xf numFmtId="0" fontId="64" fillId="20" borderId="0" xfId="0" applyFont="1" applyFill="1" applyAlignment="1">
      <alignment horizontal="center" vertical="center"/>
    </xf>
    <xf numFmtId="0" fontId="72" fillId="20" borderId="0" xfId="0" applyFont="1" applyFill="1" applyAlignment="1">
      <alignment horizontal="center" vertical="center"/>
    </xf>
  </cellXfs>
  <cellStyles count="24">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iperlink" xfId="23" builtinId="8"/>
    <cellStyle name="Neutral" xfId="14"/>
    <cellStyle name="Normal" xfId="0" builtinId="0" customBuiltin="1"/>
    <cellStyle name="Note" xfId="15"/>
    <cellStyle name="Result" xfId="16"/>
    <cellStyle name="Result2" xfId="17"/>
    <cellStyle name="Sem título1" xfId="18"/>
    <cellStyle name="Sem título2" xfId="19"/>
    <cellStyle name="Status" xfId="20"/>
    <cellStyle name="Text" xfId="21"/>
    <cellStyle name="Warning" xfId="22"/>
  </cellStyles>
  <dxfs count="71">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color auto="1"/>
        <name val="Cambria"/>
      </font>
      <fill>
        <patternFill patternType="solid">
          <fgColor indexed="64"/>
          <bgColor rgb="FFCC99FF"/>
        </patternFill>
      </fill>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color auto="1"/>
        <name val="Cambria"/>
      </font>
      <fill>
        <patternFill patternType="solid">
          <fgColor indexed="64"/>
          <bgColor rgb="FFCC99FF"/>
        </patternFill>
      </fill>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color auto="1"/>
        <name val="Cambria"/>
      </font>
      <fill>
        <patternFill patternType="solid">
          <fgColor indexed="64"/>
          <bgColor rgb="FFCC99FF"/>
        </patternFill>
      </fill>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color auto="1"/>
        <name val="Cambria"/>
      </font>
      <fill>
        <patternFill patternType="solid">
          <fgColor indexed="64"/>
          <bgColor rgb="FFCC99FF"/>
        </patternFill>
      </fill>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color auto="1"/>
        <name val="Cambria"/>
      </font>
      <fill>
        <patternFill patternType="solid">
          <fgColor rgb="FFCC99FF"/>
          <bgColor rgb="FFCC99FF"/>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color theme="1"/>
        <name val="Cambria"/>
      </font>
      <fill>
        <patternFill patternType="solid">
          <fgColor rgb="FFCC99FF"/>
          <bgColor rgb="FFCC99FF"/>
        </patternFill>
      </fill>
      <border diagonalUp="0" diagonalDown="0">
        <left style="thin">
          <color rgb="FF000000"/>
        </left>
        <right style="thin">
          <color rgb="FF000000"/>
        </right>
        <top style="thin">
          <color rgb="FF000000"/>
        </top>
        <bottom style="thin">
          <color rgb="FF000000"/>
        </bottom>
        <vertical/>
        <horizontal/>
      </border>
      <protection locked="0" hidden="0"/>
    </dxf>
    <dxf>
      <font>
        <color auto="1"/>
        <name val="Cambria"/>
      </font>
      <fill>
        <patternFill patternType="solid">
          <fgColor rgb="FFCC99FF"/>
          <bgColor rgb="FFCC99FF"/>
        </patternFill>
      </fill>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color theme="1"/>
        <name val="Cambria"/>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color auto="1"/>
      </font>
      <fill>
        <patternFill patternType="solid">
          <fgColor rgb="FF66FFFF"/>
          <bgColor rgb="FFCC00FF"/>
        </patternFill>
      </fill>
      <border diagonalUp="0" diagonalDown="0">
        <left style="thin">
          <color rgb="FF000000"/>
        </left>
        <right style="thin">
          <color rgb="FF000000"/>
        </right>
        <top style="thin">
          <color rgb="FF000000"/>
        </top>
        <bottom style="thin">
          <color rgb="FF000000"/>
        </bottom>
        <vertical/>
        <horizontal/>
      </border>
      <protection locked="0" hidden="0"/>
    </dxf>
    <dxf>
      <font>
        <color theme="1"/>
        <name val="Cambria"/>
      </font>
      <fill>
        <patternFill patternType="solid">
          <fgColor rgb="FFCC99FF"/>
          <bgColor rgb="FFCC99FF"/>
        </patternFill>
      </fill>
      <border diagonalUp="0" diagonalDown="0">
        <left style="thin">
          <color rgb="FF000000"/>
        </left>
        <right style="thin">
          <color rgb="FF000000"/>
        </right>
        <top style="thin">
          <color rgb="FF000000"/>
        </top>
        <bottom style="thin">
          <color rgb="FF000000"/>
        </bottom>
        <vertical/>
        <horizontal/>
      </border>
      <protection locked="0" hidden="0"/>
    </dxf>
    <dxf>
      <font>
        <color theme="1"/>
        <name val="Cambria"/>
      </font>
      <fill>
        <patternFill patternType="solid">
          <fgColor rgb="FFCC99FF"/>
          <bgColor rgb="FFCC99FF"/>
        </patternFill>
      </fill>
      <border diagonalUp="0" diagonalDown="0">
        <left style="thin">
          <color rgb="FF000000"/>
        </left>
        <right style="thin">
          <color rgb="FF000000"/>
        </right>
        <top style="thin">
          <color rgb="FF000000"/>
        </top>
        <bottom style="thin">
          <color rgb="FF000000"/>
        </bottom>
        <vertical/>
        <horizontal/>
      </border>
      <protection locked="0" hidden="0"/>
    </dxf>
    <dxf>
      <font>
        <color theme="1"/>
        <name val="Cambria"/>
      </font>
      <fill>
        <patternFill patternType="solid">
          <fgColor rgb="FFCC99FF"/>
          <bgColor rgb="FFCC99FF"/>
        </patternFill>
      </fill>
      <alignment horizontal="general" vertical="bottom" textRotation="0" wrapText="0" indent="0" justifyLastLine="0" shrinkToFit="0" readingOrder="0"/>
      <border diagonalUp="0" diagonalDown="0">
        <left style="thin">
          <color rgb="FF000000"/>
        </left>
        <right style="thin">
          <color rgb="FF000000"/>
        </right>
        <top/>
        <bottom style="thin">
          <color rgb="FF000000"/>
        </bottom>
        <vertical/>
        <horizontal/>
      </border>
      <protection locked="0" hidden="0"/>
    </dxf>
    <dxf>
      <numFmt numFmtId="0" formatCode="General"/>
      <fill>
        <patternFill patternType="solid">
          <fgColor indexed="64"/>
          <bgColor rgb="FFCC99FF"/>
        </patternFill>
      </fill>
      <border outline="0">
        <right style="thin">
          <color rgb="FF000000"/>
        </right>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name val="Cambria"/>
      </font>
      <fill>
        <patternFill patternType="solid">
          <fgColor rgb="FFCC99FF"/>
          <bgColor rgb="FFCC99FF"/>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strike val="0"/>
        <outline val="0"/>
        <shadow val="0"/>
        <u val="none"/>
        <vertAlign val="baseline"/>
        <color theme="1"/>
        <name val="Cambria"/>
      </font>
      <fill>
        <patternFill patternType="solid">
          <fgColor rgb="FFCC99FF"/>
          <bgColor rgb="FFCC99FF"/>
        </patternFill>
      </fill>
      <alignment horizontal="general"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strike val="0"/>
        <outline val="0"/>
        <shadow val="0"/>
        <u val="none"/>
        <vertAlign val="baseline"/>
        <color auto="1"/>
        <name val="Cambria"/>
      </font>
      <fill>
        <patternFill patternType="solid">
          <fgColor rgb="FFCC99FF"/>
          <bgColor rgb="FFCC99FF"/>
        </patternFill>
      </fill>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strike val="0"/>
        <outline val="0"/>
        <shadow val="0"/>
        <u val="none"/>
        <vertAlign val="baseline"/>
        <color theme="1"/>
        <name val="Cambria"/>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strike val="0"/>
        <outline val="0"/>
        <shadow val="0"/>
        <u val="none"/>
        <vertAlign val="baseline"/>
        <color auto="1"/>
      </font>
      <fill>
        <patternFill patternType="solid">
          <fgColor rgb="FF66FFFF"/>
          <bgColor rgb="FFCC00FF"/>
        </patternFill>
      </fill>
      <border outline="0">
        <left style="thin">
          <color rgb="FF000000"/>
        </left>
        <right style="thin">
          <color rgb="FF000000"/>
        </right>
      </border>
    </dxf>
    <dxf>
      <font>
        <strike val="0"/>
        <outline val="0"/>
        <shadow val="0"/>
        <u val="none"/>
        <vertAlign val="baseline"/>
        <color theme="1"/>
        <name val="Cambria"/>
      </font>
      <fill>
        <patternFill patternType="solid">
          <fgColor rgb="FFCC99FF"/>
          <bgColor rgb="FFCC99FF"/>
        </patternFill>
      </fill>
      <border diagonalUp="0" diagonalDown="0">
        <left style="thin">
          <color rgb="FF000000"/>
        </left>
        <right style="thin">
          <color rgb="FF000000"/>
        </right>
        <top style="thin">
          <color rgb="FF000000"/>
        </top>
        <bottom style="thin">
          <color rgb="FF000000"/>
        </bottom>
        <vertical/>
        <horizontal/>
      </border>
      <protection locked="0" hidden="0"/>
    </dxf>
    <dxf>
      <font>
        <strike val="0"/>
        <outline val="0"/>
        <shadow val="0"/>
        <u val="none"/>
        <vertAlign val="baseline"/>
        <color theme="1"/>
        <name val="Cambria"/>
      </font>
      <fill>
        <patternFill patternType="solid">
          <fgColor rgb="FFCC99FF"/>
          <bgColor rgb="FFCC99FF"/>
        </patternFill>
      </fill>
      <border diagonalUp="0" diagonalDown="0">
        <left style="thin">
          <color rgb="FF000000"/>
        </left>
        <right style="thin">
          <color rgb="FF000000"/>
        </right>
        <top style="thin">
          <color rgb="FF000000"/>
        </top>
        <bottom style="thin">
          <color rgb="FF000000"/>
        </bottom>
        <vertical/>
        <horizontal/>
      </border>
      <protection locked="0" hidden="0"/>
    </dxf>
    <dxf>
      <font>
        <strike val="0"/>
        <outline val="0"/>
        <shadow val="0"/>
        <u val="none"/>
        <vertAlign val="baseline"/>
        <color theme="1"/>
        <name val="Cambria"/>
      </font>
      <fill>
        <patternFill patternType="solid">
          <fgColor rgb="FFCC99FF"/>
          <bgColor rgb="FFCC99FF"/>
        </patternFill>
      </fill>
      <alignment horizontal="general" vertical="bottom" textRotation="0" wrapText="0" indent="0" justifyLastLine="0" shrinkToFit="0" readingOrder="0"/>
      <border diagonalUp="0" diagonalDown="0">
        <left style="thin">
          <color rgb="FF000000"/>
        </left>
        <right style="thin">
          <color rgb="FF000000"/>
        </right>
        <top/>
        <bottom style="thin">
          <color rgb="FF000000"/>
        </bottom>
        <vertical/>
        <horizontal/>
      </border>
      <protection locked="0" hidden="0"/>
    </dxf>
    <dxf>
      <font>
        <strike val="0"/>
        <outline val="0"/>
        <shadow val="0"/>
        <u val="none"/>
        <vertAlign val="baseline"/>
        <sz val="10"/>
        <color auto="1"/>
        <name val="Century Gothic"/>
      </font>
      <fill>
        <patternFill patternType="solid">
          <fgColor indexed="64"/>
          <bgColor rgb="FFCC99FF"/>
        </patternFill>
      </fill>
      <alignment horizontal="general"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color auto="1"/>
      </font>
    </dxf>
    <dxf>
      <font>
        <strike val="0"/>
        <outline val="0"/>
        <shadow val="0"/>
        <u val="none"/>
        <vertAlign val="baseline"/>
        <color auto="1"/>
      </font>
    </dxf>
    <dxf>
      <font>
        <b val="0"/>
        <i val="0"/>
        <strike val="0"/>
        <condense val="0"/>
        <extend val="0"/>
        <outline val="0"/>
        <shadow val="0"/>
        <u val="none"/>
        <vertAlign val="baseline"/>
        <sz val="10"/>
        <color rgb="FF000000"/>
        <name val="Arial"/>
        <scheme val="none"/>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1"/>
        <color rgb="FF000000"/>
        <name val="Arial1"/>
        <scheme val="none"/>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1"/>
        <color rgb="FF000000"/>
        <name val="Arial1"/>
        <scheme val="none"/>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name val="Arial1"/>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sz val="10"/>
        <name val="Arial1"/>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sz val="10"/>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sz val="10"/>
        <name val="Arial1"/>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sz val="10"/>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sz val="10"/>
        <name val="Arial1"/>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sz val="10"/>
        <name val="Arial1"/>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sz val="10"/>
        <name val="Arial1"/>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sz val="10"/>
        <name val="Arial1"/>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sz val="10"/>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0"/>
        <color rgb="FF000000"/>
        <name val="Arial1"/>
        <scheme val="none"/>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0"/>
        <color rgb="FF000000"/>
        <name val="Arial1"/>
        <scheme val="none"/>
      </font>
      <fill>
        <patternFill patternType="solid">
          <fgColor rgb="FFCC99FF"/>
          <bgColor rgb="FFCC99F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ill>
        <patternFill patternType="solid">
          <fgColor indexed="64"/>
          <bgColor rgb="FFCC99FF"/>
        </patternFill>
      </fill>
      <border outline="0">
        <right style="thin">
          <color rgb="FF000000"/>
        </right>
      </border>
    </dxf>
    <dxf>
      <fill>
        <patternFill patternType="solid">
          <fgColor indexed="64"/>
          <bgColor rgb="FFDBB6F0"/>
        </patternFill>
      </fill>
      <border outline="0">
        <left style="thin">
          <color rgb="FF000000"/>
        </left>
      </border>
    </dxf>
    <dxf>
      <fill>
        <patternFill patternType="solid">
          <fgColor indexed="64"/>
          <bgColor rgb="FFDBB6F0"/>
        </patternFill>
      </fill>
      <border outline="0">
        <left style="thin">
          <color rgb="FF000000"/>
        </left>
        <right style="thin">
          <color rgb="FF000000"/>
        </right>
      </border>
    </dxf>
    <dxf>
      <fill>
        <patternFill patternType="solid">
          <fgColor indexed="64"/>
          <bgColor rgb="FFDBB6F0"/>
        </patternFill>
      </fill>
      <border outline="0">
        <left style="thin">
          <color rgb="FF000000"/>
        </left>
        <right style="thin">
          <color rgb="FF000000"/>
        </right>
      </border>
    </dxf>
    <dxf>
      <fill>
        <patternFill patternType="solid">
          <fgColor indexed="64"/>
          <bgColor rgb="FFDBB6F0"/>
        </patternFill>
      </fill>
      <border outline="0">
        <left style="thin">
          <color rgb="FF000000"/>
        </left>
        <right style="thin">
          <color rgb="FF000000"/>
        </right>
      </border>
    </dxf>
    <dxf>
      <fill>
        <patternFill patternType="solid">
          <fgColor indexed="64"/>
          <bgColor rgb="FFDBB6F0"/>
        </patternFill>
      </fill>
      <border outline="0">
        <left style="thin">
          <color rgb="FF000000"/>
        </left>
        <right style="thin">
          <color rgb="FF000000"/>
        </right>
      </border>
    </dxf>
    <dxf>
      <fill>
        <patternFill patternType="solid">
          <fgColor indexed="64"/>
          <bgColor rgb="FFDBB6F0"/>
        </patternFill>
      </fill>
      <border outline="0">
        <left style="thin">
          <color rgb="FF000000"/>
        </left>
        <right style="thin">
          <color rgb="FF000000"/>
        </right>
      </border>
    </dxf>
    <dxf>
      <fill>
        <patternFill patternType="solid">
          <fgColor indexed="64"/>
          <bgColor rgb="FFDBB6F0"/>
        </patternFill>
      </fill>
      <border outline="0">
        <left style="thin">
          <color rgb="FF000000"/>
        </left>
        <right style="thin">
          <color rgb="FF000000"/>
        </right>
      </border>
    </dxf>
    <dxf>
      <fill>
        <patternFill patternType="solid">
          <fgColor indexed="64"/>
          <bgColor rgb="FFDBB6F0"/>
        </patternFill>
      </fill>
      <border outline="0">
        <left style="thin">
          <color rgb="FF000000"/>
        </left>
        <right style="thin">
          <color rgb="FF000000"/>
        </right>
      </border>
    </dxf>
    <dxf>
      <fill>
        <patternFill patternType="solid">
          <fgColor indexed="64"/>
          <bgColor rgb="FFDBB6F0"/>
        </patternFill>
      </fill>
      <border outline="0">
        <left style="thin">
          <color rgb="FF000000"/>
        </left>
        <right style="thin">
          <color rgb="FF000000"/>
        </right>
      </border>
    </dxf>
    <dxf>
      <fill>
        <patternFill patternType="solid">
          <fgColor indexed="64"/>
          <bgColor rgb="FFDBB6F0"/>
        </patternFill>
      </fill>
      <border outline="0">
        <left style="thin">
          <color rgb="FF000000"/>
        </left>
        <right style="thin">
          <color rgb="FF000000"/>
        </right>
      </border>
    </dxf>
    <dxf>
      <fill>
        <patternFill patternType="solid">
          <fgColor indexed="64"/>
          <bgColor rgb="FFDBB6F0"/>
        </patternFill>
      </fill>
      <border outline="0">
        <left style="thin">
          <color rgb="FF000000"/>
        </left>
        <right style="thin">
          <color rgb="FF000000"/>
        </right>
      </border>
    </dxf>
    <dxf>
      <fill>
        <patternFill patternType="solid">
          <fgColor indexed="64"/>
          <bgColor rgb="FFDBB6F0"/>
        </patternFill>
      </fill>
      <border outline="0">
        <left style="thin">
          <color rgb="FF000000"/>
        </left>
        <right style="thin">
          <color rgb="FF000000"/>
        </right>
      </border>
    </dxf>
    <dxf>
      <font>
        <b/>
        <strike val="0"/>
        <outline val="0"/>
        <shadow val="0"/>
        <u val="none"/>
        <vertAlign val="baseline"/>
        <sz val="10"/>
        <color theme="0"/>
        <name val="Arial"/>
        <scheme val="none"/>
      </font>
      <numFmt numFmtId="0" formatCode="General"/>
      <fill>
        <patternFill patternType="solid">
          <fgColor indexed="64"/>
          <bgColor rgb="FF9900FF"/>
        </patternFill>
      </fill>
      <border>
        <right style="thin">
          <color rgb="FF000000"/>
        </right>
      </border>
    </dxf>
    <dxf>
      <font>
        <strike val="0"/>
        <outline val="0"/>
        <shadow val="0"/>
        <u val="none"/>
        <vertAlign val="baseline"/>
        <sz val="10"/>
        <color theme="0"/>
        <name val="Arial"/>
        <scheme val="none"/>
      </font>
      <fill>
        <patternFill patternType="solid">
          <fgColor indexed="64"/>
          <bgColor rgb="FF9900FF"/>
        </patternFill>
      </fill>
    </dxf>
    <dxf>
      <font>
        <strike val="0"/>
        <outline val="0"/>
        <shadow val="0"/>
        <u val="none"/>
        <vertAlign val="baseline"/>
        <sz val="10"/>
        <color theme="0"/>
        <name val="Arial"/>
        <scheme val="none"/>
      </font>
      <fill>
        <patternFill patternType="solid">
          <fgColor indexed="64"/>
          <bgColor rgb="FF9900FF"/>
        </patternFill>
      </fill>
    </dxf>
    <dxf>
      <font>
        <strike val="0"/>
        <outline val="0"/>
        <shadow val="0"/>
        <u val="none"/>
        <vertAlign val="baseline"/>
        <sz val="10"/>
        <color theme="0"/>
        <name val="Arial"/>
        <scheme val="none"/>
      </font>
      <fill>
        <patternFill patternType="solid">
          <fgColor indexed="64"/>
          <bgColor rgb="FF9900FF"/>
        </patternFill>
      </fill>
    </dxf>
  </dxfs>
  <tableStyles count="0" defaultTableStyle="TableStyleMedium2" defaultPivotStyle="PivotStyleLight16"/>
  <colors>
    <mruColors>
      <color rgb="FFCC99FF"/>
      <color rgb="FFDBB6F0"/>
      <color rgb="FF9933FF"/>
      <color rgb="FF660066"/>
      <color rgb="FFCC00FF"/>
      <color rgb="FFCC66FF"/>
      <color rgb="FF9900FF"/>
      <color rgb="FFCCCCFF"/>
      <color rgb="FF003300"/>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lang="pt-BR" sz="1300" b="0" i="0" u="none" strike="noStrike" kern="1200" baseline="0">
                <a:solidFill>
                  <a:srgbClr val="000000"/>
                </a:solidFill>
                <a:latin typeface="Calibri"/>
              </a:defRPr>
            </a:pPr>
            <a:r>
              <a:rPr lang="pt-BR" sz="1300" b="0" i="0" u="none" strike="noStrike" kern="1200" cap="none" spc="0" baseline="0">
                <a:solidFill>
                  <a:srgbClr val="000000"/>
                </a:solidFill>
                <a:uFillTx/>
                <a:latin typeface="Calibri"/>
              </a:rPr>
              <a:t>Justificativa motivos de ausência</a:t>
            </a:r>
          </a:p>
        </c:rich>
      </c:tx>
      <c:overlay val="0"/>
      <c:spPr>
        <a:noFill/>
        <a:ln>
          <a:noFill/>
        </a:ln>
      </c:spPr>
    </c:title>
    <c:autoTitleDeleted val="0"/>
    <c:view3D>
      <c:rotX val="28"/>
      <c:rotY val="90"/>
      <c:rAngAx val="1"/>
    </c:view3D>
    <c:floor>
      <c:thickness val="0"/>
      <c:spPr>
        <a:solidFill>
          <a:srgbClr val="CCCCCC"/>
        </a:solidFill>
        <a:ln w="6483" cap="flat">
          <a:solidFill>
            <a:srgbClr val="B3B3B3"/>
          </a:solidFill>
          <a:prstDash val="solid"/>
          <a:round/>
        </a:ln>
      </c:spPr>
    </c:floor>
    <c:sideWall>
      <c:thickness val="0"/>
      <c:spPr>
        <a:noFill/>
        <a:ln w="9363">
          <a:solidFill>
            <a:srgbClr val="B3B3B3"/>
          </a:solidFill>
          <a:prstDash val="solid"/>
        </a:ln>
      </c:spPr>
    </c:sideWall>
    <c:backWall>
      <c:thickness val="0"/>
      <c:spPr>
        <a:noFill/>
        <a:ln w="9363">
          <a:solidFill>
            <a:srgbClr val="B3B3B3"/>
          </a:solidFill>
          <a:prstDash val="solid"/>
        </a:ln>
      </c:spPr>
    </c:backWall>
    <c:plotArea>
      <c:layout>
        <c:manualLayout>
          <c:xMode val="edge"/>
          <c:yMode val="edge"/>
          <c:x val="0.3040186539436493"/>
          <c:y val="0.25747028369853897"/>
          <c:w val="0.69579331347098083"/>
          <c:h val="0.74208244383010935"/>
        </c:manualLayout>
      </c:layout>
      <c:pie3DChart>
        <c:varyColors val="1"/>
        <c:ser>
          <c:idx val="0"/>
          <c:order val="0"/>
          <c:tx>
            <c:strRef>
              <c:f>Presença!$B$27:$B$27</c:f>
              <c:strCache>
                <c:ptCount val="1"/>
                <c:pt idx="0">
                  <c:v>MS</c:v>
                </c:pt>
              </c:strCache>
            </c:strRef>
          </c:tx>
          <c:dPt>
            <c:idx val="0"/>
            <c:bubble3D val="0"/>
            <c:spPr>
              <a:solidFill>
                <a:srgbClr val="004586"/>
              </a:solidFill>
              <a:ln>
                <a:noFill/>
              </a:ln>
            </c:spPr>
            <c:extLst>
              <c:ext xmlns:c16="http://schemas.microsoft.com/office/drawing/2014/chart" uri="{C3380CC4-5D6E-409C-BE32-E72D297353CC}">
                <c16:uniqueId val="{00000000-FB19-4A03-A6BB-7406CD9E1FF8}"/>
              </c:ext>
            </c:extLst>
          </c:dPt>
          <c:dLbls>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lang="pt-BR" sz="1600" b="0" i="0" u="none" strike="noStrike" kern="1200" baseline="0">
                    <a:solidFill>
                      <a:srgbClr val="000000"/>
                    </a:solidFill>
                    <a:latin typeface="Calibri"/>
                  </a:defRPr>
                </a:pPr>
                <a:endParaRPr lang="pt-BR"/>
              </a:p>
            </c:txPr>
            <c:showLegendKey val="0"/>
            <c:showVal val="1"/>
            <c:showCatName val="0"/>
            <c:showSerName val="0"/>
            <c:showPercent val="0"/>
            <c:showBubbleSize val="0"/>
            <c:separator>;</c:separator>
            <c:showLeaderLines val="1"/>
            <c:extLst>
              <c:ext xmlns:c15="http://schemas.microsoft.com/office/drawing/2012/chart" uri="{CE6537A1-D6FC-4f65-9D91-7224C49458BB}"/>
            </c:extLst>
          </c:dLbls>
          <c:val>
            <c:numRef>
              <c:f>Presença!#REF!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Presença!#REF!</c15:sqref>
                        </c15:formulaRef>
                      </c:ext>
                    </c:extLst>
                  </c:numRef>
                </c15:cat>
              </c15:filteredCategoryTitle>
            </c:ext>
            <c:ext xmlns:c16="http://schemas.microsoft.com/office/drawing/2014/chart" uri="{C3380CC4-5D6E-409C-BE32-E72D297353CC}">
              <c16:uniqueId val="{00000002-7F24-4E93-8046-8EB4F0121B5E}"/>
            </c:ext>
          </c:extLst>
        </c:ser>
        <c:dLbls>
          <c:showLegendKey val="0"/>
          <c:showVal val="0"/>
          <c:showCatName val="0"/>
          <c:showSerName val="0"/>
          <c:showPercent val="0"/>
          <c:showBubbleSize val="0"/>
          <c:showLeaderLines val="1"/>
        </c:dLbls>
      </c:pie3DChart>
      <c:spPr>
        <a:noFill/>
        <a:ln>
          <a:noFill/>
        </a:ln>
      </c:spPr>
    </c:plotArea>
    <c:legend>
      <c:legendPos val="r"/>
      <c:overlay val="0"/>
      <c:spPr>
        <a:no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lang="pt-BR" sz="1300" b="0" i="0" u="none" strike="noStrike" kern="1200" baseline="0">
                <a:solidFill>
                  <a:srgbClr val="000000"/>
                </a:solidFill>
                <a:latin typeface="Calibri"/>
              </a:defRPr>
            </a:pPr>
            <a:r>
              <a:rPr lang="pt-BR" sz="1300" b="0" i="0" u="none" strike="noStrike" kern="1200" cap="none" spc="0" baseline="0">
                <a:solidFill>
                  <a:srgbClr val="000000"/>
                </a:solidFill>
                <a:uFillTx/>
                <a:latin typeface="Calibri"/>
              </a:rPr>
              <a:t>Ausências por Motivo Pessoal</a:t>
            </a:r>
          </a:p>
        </c:rich>
      </c:tx>
      <c:overlay val="0"/>
      <c:spPr>
        <a:noFill/>
        <a:ln>
          <a:noFill/>
        </a:ln>
      </c:spPr>
    </c:title>
    <c:autoTitleDeleted val="0"/>
    <c:plotArea>
      <c:layout/>
      <c:barChart>
        <c:barDir val="col"/>
        <c:grouping val="clustered"/>
        <c:varyColors val="0"/>
        <c:ser>
          <c:idx val="0"/>
          <c:order val="0"/>
          <c:spPr>
            <a:solidFill>
              <a:srgbClr val="004586"/>
            </a:solidFill>
            <a:ln>
              <a:noFill/>
            </a:ln>
          </c:spPr>
          <c:invertIfNegative val="0"/>
          <c:cat>
            <c:numRef>
              <c:f>Presença!$C$30:$C$39</c:f>
              <c:numCache>
                <c:formatCode>General</c:formatCode>
                <c:ptCount val="10"/>
              </c:numCache>
            </c:numRef>
          </c:cat>
          <c:val>
            <c:numRef>
              <c:f>Presença!$CQ$27:$CQ$39</c:f>
              <c:numCache>
                <c:formatCode>General</c:formatCode>
                <c:ptCount val="13"/>
              </c:numCache>
            </c:numRef>
          </c:val>
          <c:extLst>
            <c:ext xmlns:c15="http://schemas.microsoft.com/office/drawing/2012/chart" uri="{02D57815-91ED-43cb-92C2-25804820EDAC}">
              <c15:filteredSeriesTitle>
                <c15:tx>
                  <c:strRef>
                    <c:extLst>
                      <c:ext uri="{02D57815-91ED-43cb-92C2-25804820EDAC}">
                        <c15:formulaRef>
                          <c15:sqref>Presença!#REF!</c15:sqref>
                        </c15:formulaRef>
                      </c:ext>
                    </c:extLst>
                    <c:strCache>
                      <c:ptCount val="1"/>
                      <c:pt idx="0">
                        <c:v>#REF!</c:v>
                      </c:pt>
                    </c:strCache>
                  </c:strRef>
                </c15:tx>
              </c15:filteredSeriesTitle>
            </c:ext>
            <c:ext xmlns:c16="http://schemas.microsoft.com/office/drawing/2014/chart" uri="{C3380CC4-5D6E-409C-BE32-E72D297353CC}">
              <c16:uniqueId val="{00000000-A2E9-4771-B535-9F099C2646E5}"/>
            </c:ext>
          </c:extLst>
        </c:ser>
        <c:dLbls>
          <c:showLegendKey val="0"/>
          <c:showVal val="0"/>
          <c:showCatName val="0"/>
          <c:showSerName val="0"/>
          <c:showPercent val="0"/>
          <c:showBubbleSize val="0"/>
        </c:dLbls>
        <c:gapWidth val="150"/>
        <c:axId val="31719199"/>
        <c:axId val="31713375"/>
      </c:barChart>
      <c:valAx>
        <c:axId val="31713375"/>
        <c:scaling>
          <c:orientation val="minMax"/>
        </c:scaling>
        <c:delete val="0"/>
        <c:axPos val="l"/>
        <c:majorGridlines>
          <c:spPr>
            <a:ln w="6483" cap="flat">
              <a:solidFill>
                <a:srgbClr val="B3B3B3"/>
              </a:solidFill>
              <a:prstDash val="solid"/>
              <a:round/>
            </a:ln>
          </c:spPr>
        </c:majorGridlines>
        <c:numFmt formatCode="General" sourceLinked="1"/>
        <c:majorTickMark val="none"/>
        <c:minorTickMark val="none"/>
        <c:tickLblPos val="nextTo"/>
        <c:spPr>
          <a:noFill/>
          <a:ln w="6483"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crossAx val="31719199"/>
        <c:crosses val="autoZero"/>
        <c:crossBetween val="between"/>
      </c:valAx>
      <c:catAx>
        <c:axId val="31719199"/>
        <c:scaling>
          <c:orientation val="minMax"/>
        </c:scaling>
        <c:delete val="0"/>
        <c:axPos val="b"/>
        <c:numFmt formatCode="General" sourceLinked="1"/>
        <c:majorTickMark val="none"/>
        <c:minorTickMark val="none"/>
        <c:tickLblPos val="low"/>
        <c:spPr>
          <a:noFill/>
          <a:ln w="6483"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crossAx val="31713375"/>
        <c:crossesAt val="0"/>
        <c:auto val="1"/>
        <c:lblAlgn val="ctr"/>
        <c:lblOffset val="100"/>
        <c:noMultiLvlLbl val="0"/>
      </c:catAx>
      <c:spPr>
        <a:noFill/>
        <a:ln w="9363">
          <a:solidFill>
            <a:srgbClr val="B3B3B3"/>
          </a:solidFill>
          <a:prstDash val="solid"/>
        </a:ln>
      </c:spPr>
    </c:plotArea>
    <c:legend>
      <c:legendPos val="r"/>
      <c:overlay val="0"/>
      <c:spPr>
        <a:no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lang="pt-BR" sz="1300" b="0" i="0" u="none" strike="noStrike" kern="1200" baseline="0">
                <a:solidFill>
                  <a:srgbClr val="000000"/>
                </a:solidFill>
                <a:latin typeface="Calibri"/>
              </a:defRPr>
            </a:pPr>
            <a:r>
              <a:rPr lang="pt-BR" sz="1300" b="0" i="0" u="none" strike="noStrike" kern="1200" cap="none" spc="0" baseline="0">
                <a:solidFill>
                  <a:srgbClr val="000000"/>
                </a:solidFill>
                <a:uFillTx/>
                <a:latin typeface="Calibri"/>
              </a:rPr>
              <a:t>Justificativa motivos de ausência</a:t>
            </a:r>
          </a:p>
        </c:rich>
      </c:tx>
      <c:overlay val="0"/>
      <c:spPr>
        <a:noFill/>
        <a:ln>
          <a:noFill/>
        </a:ln>
      </c:spPr>
    </c:title>
    <c:autoTitleDeleted val="0"/>
    <c:view3D>
      <c:rotX val="28"/>
      <c:rotY val="90"/>
      <c:rAngAx val="1"/>
    </c:view3D>
    <c:floor>
      <c:thickness val="0"/>
      <c:spPr>
        <a:solidFill>
          <a:srgbClr val="CCCCCC"/>
        </a:solidFill>
        <a:ln w="6483" cap="flat">
          <a:solidFill>
            <a:srgbClr val="B3B3B3"/>
          </a:solidFill>
          <a:prstDash val="solid"/>
          <a:round/>
        </a:ln>
      </c:spPr>
    </c:floor>
    <c:sideWall>
      <c:thickness val="0"/>
      <c:spPr>
        <a:noFill/>
        <a:ln w="9363">
          <a:solidFill>
            <a:srgbClr val="B3B3B3"/>
          </a:solidFill>
          <a:prstDash val="solid"/>
        </a:ln>
      </c:spPr>
    </c:sideWall>
    <c:backWall>
      <c:thickness val="0"/>
      <c:spPr>
        <a:noFill/>
        <a:ln w="9363">
          <a:solidFill>
            <a:srgbClr val="B3B3B3"/>
          </a:solidFill>
          <a:prstDash val="solid"/>
        </a:ln>
      </c:spPr>
    </c:backWall>
    <c:plotArea>
      <c:layout>
        <c:manualLayout>
          <c:xMode val="edge"/>
          <c:yMode val="edge"/>
          <c:x val="0.3040186539436493"/>
          <c:y val="0.25747028369853897"/>
          <c:w val="0.69579331347098083"/>
          <c:h val="0.74208244383010935"/>
        </c:manualLayout>
      </c:layout>
      <c:pie3DChart>
        <c:varyColors val="1"/>
        <c:ser>
          <c:idx val="0"/>
          <c:order val="0"/>
          <c:tx>
            <c:strRef>
              <c:f>Uso_da_Tribuna!$B$23:$B$23</c:f>
              <c:strCache>
                <c:ptCount val="1"/>
              </c:strCache>
            </c:strRef>
          </c:tx>
          <c:dPt>
            <c:idx val="0"/>
            <c:bubble3D val="0"/>
            <c:spPr>
              <a:solidFill>
                <a:srgbClr val="004586"/>
              </a:solidFill>
              <a:ln>
                <a:noFill/>
              </a:ln>
            </c:spPr>
            <c:extLst>
              <c:ext xmlns:c16="http://schemas.microsoft.com/office/drawing/2014/chart" uri="{C3380CC4-5D6E-409C-BE32-E72D297353CC}">
                <c16:uniqueId val="{00000000-7B0C-419D-A130-76D0EFC93602}"/>
              </c:ext>
            </c:extLst>
          </c:dPt>
          <c:dLbls>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lang="pt-BR" sz="1600" b="0" i="0" u="none" strike="noStrike" kern="1200" baseline="0">
                    <a:solidFill>
                      <a:srgbClr val="000000"/>
                    </a:solidFill>
                    <a:latin typeface="Calibri"/>
                  </a:defRPr>
                </a:pPr>
                <a:endParaRPr lang="pt-BR"/>
              </a:p>
            </c:txPr>
            <c:showLegendKey val="0"/>
            <c:showVal val="1"/>
            <c:showCatName val="0"/>
            <c:showSerName val="0"/>
            <c:showPercent val="0"/>
            <c:showBubbleSize val="0"/>
            <c:separator>;</c:separator>
            <c:showLeaderLines val="1"/>
            <c:extLst>
              <c:ext xmlns:c15="http://schemas.microsoft.com/office/drawing/2012/chart" uri="{CE6537A1-D6FC-4f65-9D91-7224C49458BB}"/>
            </c:extLst>
          </c:dLbls>
          <c:cat>
            <c:numRef>
              <c:f>Uso_da_Tribuna!$CQ$22:$CQ$22</c:f>
              <c:numCache>
                <c:formatCode>General</c:formatCode>
                <c:ptCount val="1"/>
              </c:numCache>
            </c:numRef>
          </c:cat>
          <c:val>
            <c:numRef>
              <c:f>Uso_da_Tribuna!$CQ$23:$CQ$23</c:f>
              <c:numCache>
                <c:formatCode>General</c:formatCode>
                <c:ptCount val="1"/>
              </c:numCache>
            </c:numRef>
          </c:val>
          <c:extLst>
            <c:ext xmlns:c16="http://schemas.microsoft.com/office/drawing/2014/chart" uri="{C3380CC4-5D6E-409C-BE32-E72D297353CC}">
              <c16:uniqueId val="{00000002-F6C5-4EB5-ADCE-A735ACAE5CF5}"/>
            </c:ext>
          </c:extLst>
        </c:ser>
        <c:dLbls>
          <c:showLegendKey val="0"/>
          <c:showVal val="0"/>
          <c:showCatName val="0"/>
          <c:showSerName val="0"/>
          <c:showPercent val="0"/>
          <c:showBubbleSize val="0"/>
          <c:showLeaderLines val="1"/>
        </c:dLbls>
      </c:pie3DChart>
      <c:spPr>
        <a:noFill/>
        <a:ln>
          <a:noFill/>
        </a:ln>
      </c:spPr>
    </c:plotArea>
    <c:legend>
      <c:legendPos val="r"/>
      <c:overlay val="0"/>
      <c:spPr>
        <a:no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lang="pt-BR" sz="1300" b="0" i="0" u="none" strike="noStrike" kern="1200" baseline="0">
                <a:solidFill>
                  <a:srgbClr val="000000"/>
                </a:solidFill>
                <a:latin typeface="Calibri"/>
              </a:defRPr>
            </a:pPr>
            <a:r>
              <a:rPr lang="pt-BR" sz="1300" b="0" i="0" u="none" strike="noStrike" kern="1200" cap="none" spc="0" baseline="0">
                <a:solidFill>
                  <a:srgbClr val="000000"/>
                </a:solidFill>
                <a:uFillTx/>
                <a:latin typeface="Calibri"/>
              </a:rPr>
              <a:t>Ausências por Motivo Pessoal</a:t>
            </a:r>
          </a:p>
        </c:rich>
      </c:tx>
      <c:overlay val="0"/>
      <c:spPr>
        <a:noFill/>
        <a:ln>
          <a:noFill/>
        </a:ln>
      </c:spPr>
    </c:title>
    <c:autoTitleDeleted val="0"/>
    <c:plotArea>
      <c:layout/>
      <c:barChart>
        <c:barDir val="col"/>
        <c:grouping val="clustered"/>
        <c:varyColors val="0"/>
        <c:ser>
          <c:idx val="0"/>
          <c:order val="0"/>
          <c:tx>
            <c:strRef>
              <c:f>Uso_da_Tribuna!$CQ$22:$CQ$22</c:f>
              <c:strCache>
                <c:ptCount val="1"/>
              </c:strCache>
            </c:strRef>
          </c:tx>
          <c:spPr>
            <a:solidFill>
              <a:srgbClr val="004586"/>
            </a:solidFill>
            <a:ln>
              <a:noFill/>
            </a:ln>
          </c:spPr>
          <c:invertIfNegative val="0"/>
          <c:cat>
            <c:numRef>
              <c:f>Uso_da_Tribuna!$B$23:$B$35</c:f>
              <c:numCache>
                <c:formatCode>General</c:formatCode>
                <c:ptCount val="13"/>
              </c:numCache>
            </c:numRef>
          </c:cat>
          <c:val>
            <c:numRef>
              <c:f>Uso_da_Tribuna!$CQ$23:$CQ$35</c:f>
              <c:numCache>
                <c:formatCode>General</c:formatCode>
                <c:ptCount val="13"/>
              </c:numCache>
            </c:numRef>
          </c:val>
          <c:extLst>
            <c:ext xmlns:c16="http://schemas.microsoft.com/office/drawing/2014/chart" uri="{C3380CC4-5D6E-409C-BE32-E72D297353CC}">
              <c16:uniqueId val="{00000000-630F-411C-899C-5ED025703F47}"/>
            </c:ext>
          </c:extLst>
        </c:ser>
        <c:dLbls>
          <c:showLegendKey val="0"/>
          <c:showVal val="0"/>
          <c:showCatName val="0"/>
          <c:showSerName val="0"/>
          <c:showPercent val="0"/>
          <c:showBubbleSize val="0"/>
        </c:dLbls>
        <c:gapWidth val="150"/>
        <c:axId val="31718367"/>
        <c:axId val="31719615"/>
      </c:barChart>
      <c:valAx>
        <c:axId val="31719615"/>
        <c:scaling>
          <c:orientation val="minMax"/>
        </c:scaling>
        <c:delete val="0"/>
        <c:axPos val="l"/>
        <c:majorGridlines>
          <c:spPr>
            <a:ln w="6483" cap="flat">
              <a:solidFill>
                <a:srgbClr val="B3B3B3"/>
              </a:solidFill>
              <a:prstDash val="solid"/>
              <a:round/>
            </a:ln>
          </c:spPr>
        </c:majorGridlines>
        <c:numFmt formatCode="General" sourceLinked="1"/>
        <c:majorTickMark val="none"/>
        <c:minorTickMark val="none"/>
        <c:tickLblPos val="nextTo"/>
        <c:spPr>
          <a:noFill/>
          <a:ln w="6483"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crossAx val="31718367"/>
        <c:crosses val="autoZero"/>
        <c:crossBetween val="between"/>
      </c:valAx>
      <c:catAx>
        <c:axId val="31718367"/>
        <c:scaling>
          <c:orientation val="minMax"/>
        </c:scaling>
        <c:delete val="0"/>
        <c:axPos val="b"/>
        <c:numFmt formatCode="General" sourceLinked="1"/>
        <c:majorTickMark val="none"/>
        <c:minorTickMark val="none"/>
        <c:tickLblPos val="low"/>
        <c:spPr>
          <a:noFill/>
          <a:ln w="6483"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crossAx val="31719615"/>
        <c:crossesAt val="0"/>
        <c:auto val="1"/>
        <c:lblAlgn val="ctr"/>
        <c:lblOffset val="100"/>
        <c:noMultiLvlLbl val="0"/>
      </c:catAx>
      <c:spPr>
        <a:noFill/>
        <a:ln w="9363">
          <a:solidFill>
            <a:srgbClr val="B3B3B3"/>
          </a:solidFill>
          <a:prstDash val="solid"/>
        </a:ln>
      </c:spPr>
    </c:plotArea>
    <c:legend>
      <c:legendPos val="r"/>
      <c:overlay val="0"/>
      <c:spPr>
        <a:no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lang="pt-BR" sz="1300" b="0" i="0" u="none" strike="noStrike" kern="1200" baseline="0">
                <a:solidFill>
                  <a:srgbClr val="000000"/>
                </a:solidFill>
                <a:latin typeface="Calibri"/>
              </a:defRPr>
            </a:pPr>
            <a:r>
              <a:rPr lang="pt-BR" sz="1300" b="0" i="0" u="none" strike="noStrike" kern="1200" cap="none" spc="0" baseline="0">
                <a:solidFill>
                  <a:srgbClr val="000000"/>
                </a:solidFill>
                <a:uFillTx/>
                <a:latin typeface="Calibri"/>
              </a:rPr>
              <a:t>Justificativa motivos de ausência</a:t>
            </a:r>
          </a:p>
        </c:rich>
      </c:tx>
      <c:overlay val="0"/>
      <c:spPr>
        <a:noFill/>
        <a:ln>
          <a:noFill/>
        </a:ln>
      </c:spPr>
    </c:title>
    <c:autoTitleDeleted val="0"/>
    <c:view3D>
      <c:rotX val="28"/>
      <c:rotY val="90"/>
      <c:rAngAx val="1"/>
    </c:view3D>
    <c:floor>
      <c:thickness val="0"/>
      <c:spPr>
        <a:solidFill>
          <a:srgbClr val="CCCCCC"/>
        </a:solidFill>
        <a:ln w="6483" cap="flat">
          <a:solidFill>
            <a:srgbClr val="B3B3B3"/>
          </a:solidFill>
          <a:prstDash val="solid"/>
          <a:round/>
        </a:ln>
      </c:spPr>
    </c:floor>
    <c:sideWall>
      <c:thickness val="0"/>
      <c:spPr>
        <a:noFill/>
        <a:ln w="9363">
          <a:solidFill>
            <a:srgbClr val="B3B3B3"/>
          </a:solidFill>
          <a:prstDash val="solid"/>
        </a:ln>
      </c:spPr>
    </c:sideWall>
    <c:backWall>
      <c:thickness val="0"/>
      <c:spPr>
        <a:noFill/>
        <a:ln w="9363">
          <a:solidFill>
            <a:srgbClr val="B3B3B3"/>
          </a:solidFill>
          <a:prstDash val="solid"/>
        </a:ln>
      </c:spPr>
    </c:backWall>
    <c:plotArea>
      <c:layout>
        <c:manualLayout>
          <c:xMode val="edge"/>
          <c:yMode val="edge"/>
          <c:x val="0.3040186539436493"/>
          <c:y val="0.25747028369853897"/>
          <c:w val="0.69579331347098083"/>
          <c:h val="0.74208244383010935"/>
        </c:manualLayout>
      </c:layout>
      <c:pie3DChart>
        <c:varyColors val="1"/>
        <c:ser>
          <c:idx val="0"/>
          <c:order val="0"/>
          <c:tx>
            <c:strRef>
              <c:f>'Indicações_-_Quantidade'!$B$24:$B$24</c:f>
              <c:strCache>
                <c:ptCount val="1"/>
              </c:strCache>
            </c:strRef>
          </c:tx>
          <c:dPt>
            <c:idx val="0"/>
            <c:bubble3D val="0"/>
            <c:spPr>
              <a:solidFill>
                <a:srgbClr val="004586"/>
              </a:solidFill>
              <a:ln>
                <a:noFill/>
              </a:ln>
            </c:spPr>
            <c:extLst>
              <c:ext xmlns:c16="http://schemas.microsoft.com/office/drawing/2014/chart" uri="{C3380CC4-5D6E-409C-BE32-E72D297353CC}">
                <c16:uniqueId val="{00000000-E59E-422A-93C0-D0040D2119E3}"/>
              </c:ext>
            </c:extLst>
          </c:dPt>
          <c:dLbls>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lang="pt-BR" sz="1600" b="0" i="0" u="none" strike="noStrike" kern="1200" baseline="0">
                    <a:solidFill>
                      <a:srgbClr val="000000"/>
                    </a:solidFill>
                    <a:latin typeface="Calibri"/>
                  </a:defRPr>
                </a:pPr>
                <a:endParaRPr lang="pt-BR"/>
              </a:p>
            </c:txPr>
            <c:showLegendKey val="0"/>
            <c:showVal val="1"/>
            <c:showCatName val="0"/>
            <c:showSerName val="0"/>
            <c:showPercent val="0"/>
            <c:showBubbleSize val="0"/>
            <c:separator>;</c:separator>
            <c:showLeaderLines val="1"/>
            <c:extLst>
              <c:ext xmlns:c15="http://schemas.microsoft.com/office/drawing/2012/chart" uri="{CE6537A1-D6FC-4f65-9D91-7224C49458BB}"/>
            </c:extLst>
          </c:dLbls>
          <c:cat>
            <c:numRef>
              <c:f>'Indicações_-_Quantidade'!$CZ$23:$CZ$23</c:f>
              <c:numCache>
                <c:formatCode>General</c:formatCode>
                <c:ptCount val="1"/>
              </c:numCache>
            </c:numRef>
          </c:cat>
          <c:val>
            <c:numRef>
              <c:f>'Indicações_-_Quantidade'!$CZ$24:$CZ$24</c:f>
              <c:numCache>
                <c:formatCode>General</c:formatCode>
                <c:ptCount val="1"/>
              </c:numCache>
            </c:numRef>
          </c:val>
          <c:extLst>
            <c:ext xmlns:c16="http://schemas.microsoft.com/office/drawing/2014/chart" uri="{C3380CC4-5D6E-409C-BE32-E72D297353CC}">
              <c16:uniqueId val="{00000002-0C8F-4577-B5C6-CEA4021C2E03}"/>
            </c:ext>
          </c:extLst>
        </c:ser>
        <c:dLbls>
          <c:showLegendKey val="0"/>
          <c:showVal val="0"/>
          <c:showCatName val="0"/>
          <c:showSerName val="0"/>
          <c:showPercent val="0"/>
          <c:showBubbleSize val="0"/>
          <c:showLeaderLines val="1"/>
        </c:dLbls>
      </c:pie3DChart>
      <c:spPr>
        <a:noFill/>
        <a:ln>
          <a:noFill/>
        </a:ln>
      </c:spPr>
    </c:plotArea>
    <c:legend>
      <c:legendPos val="r"/>
      <c:overlay val="0"/>
      <c:spPr>
        <a:no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lang="pt-BR" sz="1300" b="0" i="0" u="none" strike="noStrike" kern="1200" baseline="0">
                <a:solidFill>
                  <a:srgbClr val="000000"/>
                </a:solidFill>
                <a:latin typeface="Calibri"/>
              </a:defRPr>
            </a:pPr>
            <a:r>
              <a:rPr lang="pt-BR" sz="1300" b="0" i="0" u="none" strike="noStrike" kern="1200" cap="none" spc="0" baseline="0">
                <a:solidFill>
                  <a:srgbClr val="000000"/>
                </a:solidFill>
                <a:uFillTx/>
                <a:latin typeface="Calibri"/>
              </a:rPr>
              <a:t>Ausências por Motivo Pessoal</a:t>
            </a:r>
          </a:p>
        </c:rich>
      </c:tx>
      <c:overlay val="0"/>
      <c:spPr>
        <a:noFill/>
        <a:ln>
          <a:noFill/>
        </a:ln>
      </c:spPr>
    </c:title>
    <c:autoTitleDeleted val="0"/>
    <c:plotArea>
      <c:layout/>
      <c:barChart>
        <c:barDir val="col"/>
        <c:grouping val="clustered"/>
        <c:varyColors val="0"/>
        <c:ser>
          <c:idx val="0"/>
          <c:order val="0"/>
          <c:tx>
            <c:strRef>
              <c:f>'Indicações_-_Quantidade'!$CZ$23:$CZ$23</c:f>
              <c:strCache>
                <c:ptCount val="1"/>
              </c:strCache>
            </c:strRef>
          </c:tx>
          <c:spPr>
            <a:solidFill>
              <a:srgbClr val="004586"/>
            </a:solidFill>
            <a:ln>
              <a:noFill/>
            </a:ln>
          </c:spPr>
          <c:invertIfNegative val="0"/>
          <c:cat>
            <c:numRef>
              <c:f>'Indicações_-_Quantidade'!$B$24:$B$36</c:f>
              <c:numCache>
                <c:formatCode>General</c:formatCode>
                <c:ptCount val="13"/>
              </c:numCache>
            </c:numRef>
          </c:cat>
          <c:val>
            <c:numRef>
              <c:f>'Indicações_-_Quantidade'!$CZ$24:$CZ$36</c:f>
              <c:numCache>
                <c:formatCode>General</c:formatCode>
                <c:ptCount val="13"/>
              </c:numCache>
            </c:numRef>
          </c:val>
          <c:extLst>
            <c:ext xmlns:c16="http://schemas.microsoft.com/office/drawing/2014/chart" uri="{C3380CC4-5D6E-409C-BE32-E72D297353CC}">
              <c16:uniqueId val="{00000000-A359-43C1-97F0-CBD4B8BE8710}"/>
            </c:ext>
          </c:extLst>
        </c:ser>
        <c:dLbls>
          <c:showLegendKey val="0"/>
          <c:showVal val="0"/>
          <c:showCatName val="0"/>
          <c:showSerName val="0"/>
          <c:showPercent val="0"/>
          <c:showBubbleSize val="0"/>
        </c:dLbls>
        <c:gapWidth val="150"/>
        <c:axId val="31718783"/>
        <c:axId val="31720031"/>
      </c:barChart>
      <c:valAx>
        <c:axId val="31720031"/>
        <c:scaling>
          <c:orientation val="minMax"/>
        </c:scaling>
        <c:delete val="0"/>
        <c:axPos val="l"/>
        <c:majorGridlines>
          <c:spPr>
            <a:ln w="6483" cap="flat">
              <a:solidFill>
                <a:srgbClr val="B3B3B3"/>
              </a:solidFill>
              <a:prstDash val="solid"/>
              <a:round/>
            </a:ln>
          </c:spPr>
        </c:majorGridlines>
        <c:numFmt formatCode="General" sourceLinked="1"/>
        <c:majorTickMark val="none"/>
        <c:minorTickMark val="none"/>
        <c:tickLblPos val="nextTo"/>
        <c:spPr>
          <a:noFill/>
          <a:ln w="6483"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crossAx val="31718783"/>
        <c:crosses val="autoZero"/>
        <c:crossBetween val="between"/>
      </c:valAx>
      <c:catAx>
        <c:axId val="31718783"/>
        <c:scaling>
          <c:orientation val="minMax"/>
        </c:scaling>
        <c:delete val="0"/>
        <c:axPos val="b"/>
        <c:numFmt formatCode="General" sourceLinked="1"/>
        <c:majorTickMark val="none"/>
        <c:minorTickMark val="none"/>
        <c:tickLblPos val="low"/>
        <c:spPr>
          <a:noFill/>
          <a:ln w="6483"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crossAx val="31720031"/>
        <c:crossesAt val="0"/>
        <c:auto val="1"/>
        <c:lblAlgn val="ctr"/>
        <c:lblOffset val="100"/>
        <c:noMultiLvlLbl val="0"/>
      </c:catAx>
      <c:spPr>
        <a:noFill/>
        <a:ln w="9363">
          <a:solidFill>
            <a:srgbClr val="B3B3B3"/>
          </a:solidFill>
          <a:prstDash val="solid"/>
        </a:ln>
      </c:spPr>
    </c:plotArea>
    <c:legend>
      <c:legendPos val="r"/>
      <c:overlay val="0"/>
      <c:spPr>
        <a:no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lang="pt-BR" sz="1300" b="0" i="0" u="none" strike="noStrike" kern="1200" baseline="0">
                <a:solidFill>
                  <a:srgbClr val="000000"/>
                </a:solidFill>
                <a:latin typeface="Calibri"/>
              </a:defRPr>
            </a:pPr>
            <a:r>
              <a:rPr lang="pt-BR" sz="1300" b="0" i="0" u="none" strike="noStrike" kern="1200" cap="none" spc="0" baseline="0">
                <a:solidFill>
                  <a:srgbClr val="000000"/>
                </a:solidFill>
                <a:uFillTx/>
                <a:latin typeface="Calibri"/>
              </a:rPr>
              <a:t>Justificativa motivos de ausência</a:t>
            </a:r>
          </a:p>
        </c:rich>
      </c:tx>
      <c:overlay val="0"/>
      <c:spPr>
        <a:noFill/>
        <a:ln>
          <a:noFill/>
        </a:ln>
      </c:spPr>
    </c:title>
    <c:autoTitleDeleted val="0"/>
    <c:view3D>
      <c:rotX val="28"/>
      <c:rotY val="90"/>
      <c:rAngAx val="1"/>
    </c:view3D>
    <c:floor>
      <c:thickness val="0"/>
      <c:spPr>
        <a:solidFill>
          <a:srgbClr val="CCCCCC"/>
        </a:solidFill>
        <a:ln w="6483" cap="flat">
          <a:solidFill>
            <a:srgbClr val="B3B3B3"/>
          </a:solidFill>
          <a:prstDash val="solid"/>
          <a:round/>
        </a:ln>
      </c:spPr>
    </c:floor>
    <c:sideWall>
      <c:thickness val="0"/>
      <c:spPr>
        <a:noFill/>
        <a:ln w="9363">
          <a:solidFill>
            <a:srgbClr val="B3B3B3"/>
          </a:solidFill>
          <a:prstDash val="solid"/>
        </a:ln>
      </c:spPr>
    </c:sideWall>
    <c:backWall>
      <c:thickness val="0"/>
      <c:spPr>
        <a:noFill/>
        <a:ln w="9363">
          <a:solidFill>
            <a:srgbClr val="B3B3B3"/>
          </a:solidFill>
          <a:prstDash val="solid"/>
        </a:ln>
      </c:spPr>
    </c:backWall>
    <c:plotArea>
      <c:layout>
        <c:manualLayout>
          <c:xMode val="edge"/>
          <c:yMode val="edge"/>
          <c:x val="0.3040186539436493"/>
          <c:y val="0.25747028369853897"/>
          <c:w val="0.69579331347098083"/>
          <c:h val="0.74208244383010935"/>
        </c:manualLayout>
      </c:layout>
      <c:pie3DChart>
        <c:varyColors val="1"/>
        <c:ser>
          <c:idx val="0"/>
          <c:order val="0"/>
          <c:tx>
            <c:strRef>
              <c:f>'Requerimento_-_Quantidade'!$B$24:$B$24</c:f>
              <c:strCache>
                <c:ptCount val="1"/>
              </c:strCache>
            </c:strRef>
          </c:tx>
          <c:dPt>
            <c:idx val="0"/>
            <c:bubble3D val="0"/>
            <c:spPr>
              <a:solidFill>
                <a:srgbClr val="004586"/>
              </a:solidFill>
              <a:ln>
                <a:noFill/>
              </a:ln>
            </c:spPr>
            <c:extLst>
              <c:ext xmlns:c16="http://schemas.microsoft.com/office/drawing/2014/chart" uri="{C3380CC4-5D6E-409C-BE32-E72D297353CC}">
                <c16:uniqueId val="{00000000-0ECE-4025-A482-EDA34F0E9F3E}"/>
              </c:ext>
            </c:extLst>
          </c:dPt>
          <c:dLbls>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lang="pt-BR" sz="1600" b="0" i="0" u="none" strike="noStrike" kern="1200" baseline="0">
                    <a:solidFill>
                      <a:srgbClr val="000000"/>
                    </a:solidFill>
                    <a:latin typeface="Calibri"/>
                  </a:defRPr>
                </a:pPr>
                <a:endParaRPr lang="pt-BR"/>
              </a:p>
            </c:txPr>
            <c:showLegendKey val="0"/>
            <c:showVal val="1"/>
            <c:showCatName val="0"/>
            <c:showSerName val="0"/>
            <c:showPercent val="0"/>
            <c:showBubbleSize val="0"/>
            <c:separator>;</c:separator>
            <c:showLeaderLines val="1"/>
            <c:extLst>
              <c:ext xmlns:c15="http://schemas.microsoft.com/office/drawing/2012/chart" uri="{CE6537A1-D6FC-4f65-9D91-7224C49458BB}"/>
            </c:extLst>
          </c:dLbls>
          <c:cat>
            <c:numRef>
              <c:f>'Requerimento_-_Quantidade'!$CR$23:$CR$23</c:f>
              <c:numCache>
                <c:formatCode>General</c:formatCode>
                <c:ptCount val="1"/>
              </c:numCache>
            </c:numRef>
          </c:cat>
          <c:val>
            <c:numRef>
              <c:f>'Requerimento_-_Quantidade'!$CR$24:$CR$24</c:f>
              <c:numCache>
                <c:formatCode>General</c:formatCode>
                <c:ptCount val="1"/>
              </c:numCache>
            </c:numRef>
          </c:val>
          <c:extLst>
            <c:ext xmlns:c16="http://schemas.microsoft.com/office/drawing/2014/chart" uri="{C3380CC4-5D6E-409C-BE32-E72D297353CC}">
              <c16:uniqueId val="{00000002-DE92-412E-82A6-D521825F78D0}"/>
            </c:ext>
          </c:extLst>
        </c:ser>
        <c:dLbls>
          <c:showLegendKey val="0"/>
          <c:showVal val="0"/>
          <c:showCatName val="0"/>
          <c:showSerName val="0"/>
          <c:showPercent val="0"/>
          <c:showBubbleSize val="0"/>
          <c:showLeaderLines val="1"/>
        </c:dLbls>
      </c:pie3DChart>
      <c:spPr>
        <a:noFill/>
        <a:ln>
          <a:noFill/>
        </a:ln>
      </c:spPr>
    </c:plotArea>
    <c:legend>
      <c:legendPos val="r"/>
      <c:overlay val="0"/>
      <c:spPr>
        <a:no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lang="pt-BR" sz="1300" b="0" i="0" u="none" strike="noStrike" kern="1200" baseline="0">
                <a:solidFill>
                  <a:srgbClr val="000000"/>
                </a:solidFill>
                <a:latin typeface="Calibri"/>
              </a:defRPr>
            </a:pPr>
            <a:r>
              <a:rPr lang="pt-BR" sz="1300" b="0" i="0" u="none" strike="noStrike" kern="1200" cap="none" spc="0" baseline="0">
                <a:solidFill>
                  <a:srgbClr val="000000"/>
                </a:solidFill>
                <a:uFillTx/>
                <a:latin typeface="Calibri"/>
              </a:rPr>
              <a:t>Ausências por Motivo Pessoal</a:t>
            </a:r>
          </a:p>
        </c:rich>
      </c:tx>
      <c:overlay val="0"/>
      <c:spPr>
        <a:noFill/>
        <a:ln>
          <a:noFill/>
        </a:ln>
      </c:spPr>
    </c:title>
    <c:autoTitleDeleted val="0"/>
    <c:plotArea>
      <c:layout/>
      <c:barChart>
        <c:barDir val="col"/>
        <c:grouping val="clustered"/>
        <c:varyColors val="0"/>
        <c:ser>
          <c:idx val="0"/>
          <c:order val="0"/>
          <c:tx>
            <c:strRef>
              <c:f>'Requerimento_-_Quantidade'!$CR$23:$CR$23</c:f>
              <c:strCache>
                <c:ptCount val="1"/>
              </c:strCache>
            </c:strRef>
          </c:tx>
          <c:spPr>
            <a:solidFill>
              <a:srgbClr val="004586"/>
            </a:solidFill>
            <a:ln>
              <a:noFill/>
            </a:ln>
          </c:spPr>
          <c:invertIfNegative val="0"/>
          <c:cat>
            <c:numRef>
              <c:f>'Requerimento_-_Quantidade'!$B$24:$B$36</c:f>
              <c:numCache>
                <c:formatCode>General</c:formatCode>
                <c:ptCount val="13"/>
              </c:numCache>
            </c:numRef>
          </c:cat>
          <c:val>
            <c:numRef>
              <c:f>'Requerimento_-_Quantidade'!$CR$24:$CR$36</c:f>
              <c:numCache>
                <c:formatCode>General</c:formatCode>
                <c:ptCount val="13"/>
              </c:numCache>
            </c:numRef>
          </c:val>
          <c:extLst>
            <c:ext xmlns:c16="http://schemas.microsoft.com/office/drawing/2014/chart" uri="{C3380CC4-5D6E-409C-BE32-E72D297353CC}">
              <c16:uniqueId val="{00000000-F014-438B-A8F2-5A4154208A02}"/>
            </c:ext>
          </c:extLst>
        </c:ser>
        <c:dLbls>
          <c:showLegendKey val="0"/>
          <c:showVal val="0"/>
          <c:showCatName val="0"/>
          <c:showSerName val="0"/>
          <c:showPercent val="0"/>
          <c:showBubbleSize val="0"/>
        </c:dLbls>
        <c:gapWidth val="150"/>
        <c:axId val="76751455"/>
        <c:axId val="76757279"/>
      </c:barChart>
      <c:valAx>
        <c:axId val="76757279"/>
        <c:scaling>
          <c:orientation val="minMax"/>
        </c:scaling>
        <c:delete val="0"/>
        <c:axPos val="l"/>
        <c:majorGridlines>
          <c:spPr>
            <a:ln w="6483" cap="flat">
              <a:solidFill>
                <a:srgbClr val="B3B3B3"/>
              </a:solidFill>
              <a:prstDash val="solid"/>
              <a:round/>
            </a:ln>
          </c:spPr>
        </c:majorGridlines>
        <c:numFmt formatCode="General" sourceLinked="1"/>
        <c:majorTickMark val="none"/>
        <c:minorTickMark val="none"/>
        <c:tickLblPos val="nextTo"/>
        <c:spPr>
          <a:noFill/>
          <a:ln w="6483"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crossAx val="76751455"/>
        <c:crosses val="autoZero"/>
        <c:crossBetween val="between"/>
      </c:valAx>
      <c:catAx>
        <c:axId val="76751455"/>
        <c:scaling>
          <c:orientation val="minMax"/>
        </c:scaling>
        <c:delete val="0"/>
        <c:axPos val="b"/>
        <c:numFmt formatCode="General" sourceLinked="1"/>
        <c:majorTickMark val="none"/>
        <c:minorTickMark val="none"/>
        <c:tickLblPos val="low"/>
        <c:spPr>
          <a:noFill/>
          <a:ln w="6483"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crossAx val="76757279"/>
        <c:crossesAt val="0"/>
        <c:auto val="1"/>
        <c:lblAlgn val="ctr"/>
        <c:lblOffset val="100"/>
        <c:noMultiLvlLbl val="0"/>
      </c:catAx>
      <c:spPr>
        <a:noFill/>
        <a:ln w="9363">
          <a:solidFill>
            <a:srgbClr val="B3B3B3"/>
          </a:solidFill>
          <a:prstDash val="solid"/>
        </a:ln>
      </c:spPr>
    </c:plotArea>
    <c:legend>
      <c:legendPos val="r"/>
      <c:overlay val="0"/>
      <c:spPr>
        <a:no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pt-BR" sz="1000" b="0" i="0" u="none" strike="noStrike" kern="1200" baseline="0">
          <a:solidFill>
            <a:srgbClr val="000000"/>
          </a:solidFill>
          <a:latin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10775883" y="274077720"/>
    <xdr:ext cx="5759641" cy="3239636"/>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75480" y="15197757"/>
    <xdr:ext cx="5755315" cy="3237835"/>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10775883" y="274077720"/>
    <xdr:ext cx="5759641" cy="3239636"/>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75480" y="15197757"/>
    <xdr:ext cx="5755315" cy="3237835"/>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10775883" y="274077720"/>
    <xdr:ext cx="5759641" cy="3239636"/>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75480" y="15197757"/>
    <xdr:ext cx="5755315" cy="3237835"/>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10775883" y="274077720"/>
    <xdr:ext cx="5759641" cy="3239636"/>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75480" y="15197757"/>
    <xdr:ext cx="5755315" cy="3237835"/>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tables/table1.xml><?xml version="1.0" encoding="utf-8"?>
<table xmlns="http://schemas.openxmlformats.org/spreadsheetml/2006/main" id="3" name="__Anonymous_Sheet_DB__8" displayName="__Anonymous_Sheet_DB__8" ref="A6:M19" headerRowCount="0" totalsRowShown="0">
  <sortState ref="A6:M20">
    <sortCondition ref="A6:A20"/>
  </sortState>
  <tableColumns count="13">
    <tableColumn id="1" name="Coluna1" dataDxfId="67"/>
    <tableColumn id="2" name="Coluna2" dataDxfId="66"/>
    <tableColumn id="3" name="Coluna3" dataDxfId="65"/>
    <tableColumn id="4" name="Coluna4" dataDxfId="64"/>
    <tableColumn id="5" name="Coluna5" dataDxfId="63"/>
    <tableColumn id="6" name="Coluna6" dataDxfId="62"/>
    <tableColumn id="7" name="Coluna7" dataDxfId="61"/>
    <tableColumn id="8" name="Coluna8" dataDxfId="60"/>
    <tableColumn id="9" name="Coluna9" dataDxfId="59"/>
    <tableColumn id="10" name="Coluna10" dataDxfId="58"/>
    <tableColumn id="11" name="Coluna11" dataDxfId="57"/>
    <tableColumn id="12" name="Coluna12" dataDxfId="56"/>
    <tableColumn id="13" name="Coluna13" dataDxfId="55"/>
  </tableColumns>
  <tableStyleInfo showFirstColumn="0" showLastColumn="0" showRowStripes="1" showColumnStripes="0"/>
</table>
</file>

<file path=xl/tables/table10.xml><?xml version="1.0" encoding="utf-8"?>
<table xmlns="http://schemas.openxmlformats.org/spreadsheetml/2006/main" id="14" name="Tabela81012" displayName="Tabela81012" ref="B4:G6" totalsRowShown="0">
  <autoFilter ref="B4:G6"/>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11.xml><?xml version="1.0" encoding="utf-8"?>
<table xmlns="http://schemas.openxmlformats.org/spreadsheetml/2006/main" id="12" name="Tabela8101113" displayName="Tabela8101113" ref="B4:G9" totalsRowShown="0">
  <autoFilter ref="B4:G9"/>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12.xml><?xml version="1.0" encoding="utf-8"?>
<table xmlns="http://schemas.openxmlformats.org/spreadsheetml/2006/main" id="13" name="Tabela810111314" displayName="Tabela810111314" ref="B4:G28" totalsRowShown="0">
  <autoFilter ref="B4:G28"/>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13.xml><?xml version="1.0" encoding="utf-8"?>
<table xmlns="http://schemas.openxmlformats.org/spreadsheetml/2006/main" id="1" name="Tabela810122" displayName="Tabela810122" ref="B4:G6" totalsRowShown="0">
  <autoFilter ref="B4:G6"/>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14.xml><?xml version="1.0" encoding="utf-8"?>
<table xmlns="http://schemas.openxmlformats.org/spreadsheetml/2006/main" id="4" name="Tabela8101225" displayName="Tabela8101225" ref="B4:G6" totalsRowShown="0" headerRowDxfId="6">
  <autoFilter ref="B4:G6"/>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15.xml><?xml version="1.0" encoding="utf-8"?>
<table xmlns="http://schemas.openxmlformats.org/spreadsheetml/2006/main" id="20" name="Tabela810122521" displayName="Tabela810122521" ref="B4:G6" totalsRowShown="0" headerRowDxfId="5">
  <autoFilter ref="B4:G6"/>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16.xml><?xml version="1.0" encoding="utf-8"?>
<table xmlns="http://schemas.openxmlformats.org/spreadsheetml/2006/main" id="17" name="Tabela81012251718" displayName="Tabela81012251718" ref="B4:G6" totalsRowShown="0" headerRowDxfId="4">
  <autoFilter ref="B4:G6"/>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17.xml><?xml version="1.0" encoding="utf-8"?>
<table xmlns="http://schemas.openxmlformats.org/spreadsheetml/2006/main" id="18" name="Tabela8101225171819" displayName="Tabela8101225171819" ref="B4:G6" totalsRowShown="0" headerRowDxfId="3">
  <autoFilter ref="B4:G6"/>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18.xml><?xml version="1.0" encoding="utf-8"?>
<table xmlns="http://schemas.openxmlformats.org/spreadsheetml/2006/main" id="19" name="Tabela810122517181920" displayName="Tabela810122517181920" ref="B4:G6" totalsRowShown="0" headerRowDxfId="2">
  <autoFilter ref="B4:G6"/>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19.xml><?xml version="1.0" encoding="utf-8"?>
<table xmlns="http://schemas.openxmlformats.org/spreadsheetml/2006/main" id="21" name="Tabela81012251718192022" displayName="Tabela81012251718192022" ref="B4:G6" totalsRowShown="0" headerRowDxfId="1">
  <autoFilter ref="B4:G6"/>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2.xml><?xml version="1.0" encoding="utf-8"?>
<table xmlns="http://schemas.openxmlformats.org/spreadsheetml/2006/main" id="2" name="__Anonymous_Sheet_DB__10" displayName="__Anonymous_Sheet_DB__10" ref="A8:A27" headerRowCount="0" totalsRowShown="0" headerRowDxfId="70" dataDxfId="69">
  <sortState ref="A8:A30">
    <sortCondition ref="A8"/>
  </sortState>
  <tableColumns count="1">
    <tableColumn id="1" name="Coluna1" dataDxfId="68"/>
  </tableColumns>
  <tableStyleInfo showFirstColumn="0" showLastColumn="0" showRowStripes="1" showColumnStripes="0"/>
</table>
</file>

<file path=xl/tables/table20.xml><?xml version="1.0" encoding="utf-8"?>
<table xmlns="http://schemas.openxmlformats.org/spreadsheetml/2006/main" id="22" name="Tabela8101225171819202223" displayName="Tabela8101225171819202223" ref="B4:G6" totalsRowShown="0" headerRowDxfId="0">
  <autoFilter ref="B4:G6"/>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3.xml><?xml version="1.0" encoding="utf-8"?>
<table xmlns="http://schemas.openxmlformats.org/spreadsheetml/2006/main" id="5" name="__Anonymous_Sheet_DB__2" displayName="__Anonymous_Sheet_DB__2" ref="B6:R18" headerRowCount="0" totalsRowShown="0">
  <sortState ref="B7:M19">
    <sortCondition ref="B7:B19"/>
  </sortState>
  <tableColumns count="17">
    <tableColumn id="1" name="Coluna1" dataDxfId="54">
      <calculatedColumnFormula>Presença!C7</calculatedColumnFormula>
    </tableColumn>
    <tableColumn id="13" name="Coluna13" dataDxfId="53"/>
    <tableColumn id="14" name="Coluna14" dataDxfId="52"/>
    <tableColumn id="2" name="Coluna2" dataDxfId="51"/>
    <tableColumn id="3" name="Coluna3" dataDxfId="50"/>
    <tableColumn id="4" name="Coluna4" dataDxfId="49"/>
    <tableColumn id="5" name="Coluna5" dataDxfId="48"/>
    <tableColumn id="6" name="Coluna6" dataDxfId="47"/>
    <tableColumn id="7" name="Coluna7" dataDxfId="46"/>
    <tableColumn id="8" name="Coluna8" dataDxfId="45"/>
    <tableColumn id="9" name="Coluna9" dataDxfId="44"/>
    <tableColumn id="10" name="Coluna10" dataDxfId="43"/>
    <tableColumn id="11" name="Coluna11" dataDxfId="42"/>
    <tableColumn id="12" name="Coluna12" dataDxfId="41"/>
    <tableColumn id="15" name="Coluna15" dataDxfId="40"/>
    <tableColumn id="16" name="Coluna16" dataDxfId="39"/>
    <tableColumn id="17" name="Coluna17" dataDxfId="38"/>
  </tableColumns>
  <tableStyleInfo showFirstColumn="0" showLastColumn="0" showRowStripes="1" showColumnStripes="0"/>
</table>
</file>

<file path=xl/tables/table4.xml><?xml version="1.0" encoding="utf-8"?>
<table xmlns="http://schemas.openxmlformats.org/spreadsheetml/2006/main" id="6" name="__Anonymous_Sheet_DB__3" displayName="__Anonymous_Sheet_DB__3" ref="B7:M19" headerRowCount="0" totalsRowShown="0" headerRowDxfId="37" dataDxfId="36">
  <sortState ref="B7:O19">
    <sortCondition ref="B7:B19"/>
  </sortState>
  <tableColumns count="12">
    <tableColumn id="1" name="Coluna1" dataDxfId="35">
      <calculatedColumnFormula>Presença!C7</calculatedColumnFormula>
    </tableColumn>
    <tableColumn id="2" name="Coluna2" dataDxfId="34"/>
    <tableColumn id="3" name="Coluna3" dataDxfId="33"/>
    <tableColumn id="4" name="Coluna4" dataDxfId="32"/>
    <tableColumn id="10" name="Coluna10" dataDxfId="31"/>
    <tableColumn id="11" name="Coluna11" dataDxfId="30"/>
    <tableColumn id="12" name="Coluna12" dataDxfId="29"/>
    <tableColumn id="13" name="Coluna13" dataDxfId="28"/>
    <tableColumn id="14" name="Coluna14" dataDxfId="27"/>
    <tableColumn id="5" name="Coluna5" headerRowDxfId="26" dataDxfId="25"/>
    <tableColumn id="6" name="Coluna6" headerRowDxfId="24" dataDxfId="23"/>
    <tableColumn id="7" name="Coluna7" headerRowDxfId="22" dataDxfId="21"/>
  </tableColumns>
  <tableStyleInfo showFirstColumn="0" showLastColumn="0" showRowStripes="1" showColumnStripes="0"/>
</table>
</file>

<file path=xl/tables/table5.xml><?xml version="1.0" encoding="utf-8"?>
<table xmlns="http://schemas.openxmlformats.org/spreadsheetml/2006/main" id="8" name="__Anonymous_Sheet_DB__5" displayName="__Anonymous_Sheet_DB__5" ref="B7:N19" headerRowCount="0" totalsRowShown="0">
  <sortState ref="B7:N19">
    <sortCondition ref="B7:B19"/>
  </sortState>
  <tableColumns count="13">
    <tableColumn id="1" name="Coluna1" dataDxfId="20">
      <calculatedColumnFormula>Presença!C7</calculatedColumnFormula>
    </tableColumn>
    <tableColumn id="2" name="Coluna2" dataDxfId="19"/>
    <tableColumn id="3" name="Coluna3" dataDxfId="18"/>
    <tableColumn id="4" name="Coluna4" dataDxfId="17"/>
    <tableColumn id="5" name="Coluna5" dataDxfId="16">
      <calculatedColumnFormula>SUM(C7:E7)</calculatedColumnFormula>
    </tableColumn>
    <tableColumn id="6" name="Coluna6" dataDxfId="15"/>
    <tableColumn id="7" name="Coluna7" dataDxfId="14"/>
    <tableColumn id="8" name="Coluna8" dataDxfId="13"/>
    <tableColumn id="9" name="Coluna9" dataDxfId="12"/>
    <tableColumn id="10" name="Coluna10" dataDxfId="11"/>
    <tableColumn id="11" name="Coluna11" dataDxfId="10"/>
    <tableColumn id="12" name="Coluna12" dataDxfId="9"/>
    <tableColumn id="13" name="Coluna13" dataDxfId="8"/>
  </tableColumns>
  <tableStyleInfo showFirstColumn="0" showLastColumn="0" showRowStripes="1" showColumnStripes="0"/>
</table>
</file>

<file path=xl/tables/table6.xml><?xml version="1.0" encoding="utf-8"?>
<table xmlns="http://schemas.openxmlformats.org/spreadsheetml/2006/main" id="9" name="Tabela8" displayName="Tabela8" ref="B4:G12" totalsRowShown="0">
  <autoFilter ref="B4:G12"/>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7.xml><?xml version="1.0" encoding="utf-8"?>
<table xmlns="http://schemas.openxmlformats.org/spreadsheetml/2006/main" id="10" name="Tabela810" displayName="Tabela810" ref="B4:G11" totalsRowShown="0">
  <autoFilter ref="B4:G11"/>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8.xml><?xml version="1.0" encoding="utf-8"?>
<table xmlns="http://schemas.openxmlformats.org/spreadsheetml/2006/main" id="16" name="Tabela810122517" displayName="Tabela810122517" ref="B4:G6" totalsRowShown="0" headerRowDxfId="7">
  <autoFilter ref="B4:G6"/>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ables/table9.xml><?xml version="1.0" encoding="utf-8"?>
<table xmlns="http://schemas.openxmlformats.org/spreadsheetml/2006/main" id="11" name="Tabela81011" displayName="Tabela81011" ref="B4:G28" totalsRowShown="0">
  <autoFilter ref="B4:G28"/>
  <tableColumns count="6">
    <tableColumn id="1" name="NÚMERO"/>
    <tableColumn id="2" name="DESCRIÇÃO"/>
    <tableColumn id="3" name="MÊS DE REFERÊNCIA"/>
    <tableColumn id="4" name="ÁREA"/>
    <tableColumn id="5" name="SITUAÇÃO"/>
    <tableColumn id="6" name="NÚMERO DA LEI"/>
  </tableColumns>
  <tableStyleInfo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357"/>
  <sheetViews>
    <sheetView zoomScale="80" zoomScaleNormal="80" workbookViewId="0">
      <pane ySplit="6" topLeftCell="A7" activePane="bottomLeft" state="frozen"/>
      <selection pane="bottomLeft" activeCell="A93" sqref="A93:XFD93"/>
    </sheetView>
  </sheetViews>
  <sheetFormatPr defaultRowHeight="15"/>
  <cols>
    <col min="1" max="1" width="3.125" customWidth="1"/>
    <col min="2" max="2" width="27.375" style="15" bestFit="1" customWidth="1"/>
    <col min="3" max="3" width="23.625" style="2" bestFit="1" customWidth="1"/>
    <col min="4" max="4" width="88.25" style="2" bestFit="1" customWidth="1"/>
    <col min="5" max="5" width="25.375" style="2" hidden="1" customWidth="1"/>
    <col min="6" max="6" width="15.125" style="4" customWidth="1"/>
    <col min="7" max="7" width="17.5" style="5" customWidth="1"/>
    <col min="8" max="8" width="13.875" style="6" bestFit="1" customWidth="1"/>
    <col min="9" max="9" width="12.75" style="5" customWidth="1"/>
    <col min="10" max="10" width="14.125" style="5" customWidth="1"/>
    <col min="11" max="11" width="20.125" style="7" customWidth="1"/>
    <col min="12" max="12" width="11.625" bestFit="1" customWidth="1"/>
    <col min="13" max="13" width="10.625" customWidth="1"/>
    <col min="14" max="1021" width="7.875" customWidth="1"/>
    <col min="1022" max="1022" width="9" customWidth="1"/>
  </cols>
  <sheetData>
    <row r="1" spans="1:24">
      <c r="B1" s="1"/>
      <c r="D1" s="3"/>
      <c r="E1" s="3"/>
    </row>
    <row r="2" spans="1:24" ht="14.25" customHeight="1">
      <c r="B2" s="382" t="s">
        <v>0</v>
      </c>
      <c r="C2" s="382"/>
      <c r="D2" s="382"/>
      <c r="E2" s="382"/>
      <c r="F2" s="382"/>
      <c r="G2" s="382"/>
      <c r="H2" s="382"/>
      <c r="I2" s="382"/>
      <c r="J2" s="382"/>
      <c r="K2" s="382"/>
    </row>
    <row r="3" spans="1:24" ht="14.25" customHeight="1">
      <c r="B3" s="382"/>
      <c r="C3" s="382"/>
      <c r="D3" s="382"/>
      <c r="E3" s="382"/>
      <c r="F3" s="382"/>
      <c r="G3" s="382"/>
      <c r="H3" s="382"/>
      <c r="I3" s="382"/>
      <c r="J3" s="382"/>
      <c r="K3" s="382"/>
    </row>
    <row r="4" spans="1:24" ht="14.25" customHeight="1">
      <c r="B4" s="382"/>
      <c r="C4" s="382"/>
      <c r="D4" s="382"/>
      <c r="E4" s="382"/>
      <c r="F4" s="382"/>
      <c r="G4" s="382"/>
      <c r="H4" s="382"/>
      <c r="I4" s="382"/>
      <c r="J4" s="382"/>
      <c r="K4" s="382"/>
    </row>
    <row r="5" spans="1:24" ht="14.25" customHeight="1">
      <c r="B5" s="383"/>
      <c r="C5" s="383"/>
      <c r="D5" s="383"/>
      <c r="E5" s="383"/>
      <c r="F5" s="383"/>
      <c r="G5" s="383"/>
      <c r="H5" s="383"/>
      <c r="I5" s="383"/>
      <c r="J5" s="383"/>
      <c r="K5" s="383"/>
    </row>
    <row r="6" spans="1:24" s="8" customFormat="1" ht="36">
      <c r="A6" s="94"/>
      <c r="B6" s="115" t="s">
        <v>1</v>
      </c>
      <c r="C6" s="115" t="s">
        <v>2</v>
      </c>
      <c r="D6" s="116" t="s">
        <v>3</v>
      </c>
      <c r="E6" s="116" t="s">
        <v>4</v>
      </c>
      <c r="F6" s="117" t="s">
        <v>5</v>
      </c>
      <c r="G6" s="118" t="s">
        <v>6</v>
      </c>
      <c r="H6" s="118" t="s">
        <v>7</v>
      </c>
      <c r="I6" s="118" t="s">
        <v>8</v>
      </c>
      <c r="J6" s="118" t="s">
        <v>111</v>
      </c>
      <c r="K6" s="118" t="s">
        <v>9</v>
      </c>
      <c r="L6" s="9"/>
      <c r="M6" s="9"/>
      <c r="N6" s="9"/>
      <c r="O6" s="9"/>
      <c r="P6" s="9"/>
      <c r="Q6" s="9"/>
      <c r="R6" s="9"/>
      <c r="S6" s="9"/>
      <c r="T6" s="9"/>
      <c r="U6" s="9"/>
      <c r="V6" s="9"/>
      <c r="W6" s="9"/>
      <c r="X6" s="9"/>
    </row>
    <row r="7" spans="1:24" s="10" customFormat="1" ht="30">
      <c r="B7" s="86" t="s">
        <v>156</v>
      </c>
      <c r="C7" s="86" t="s">
        <v>10</v>
      </c>
      <c r="D7" s="87" t="s">
        <v>148</v>
      </c>
      <c r="E7" s="87"/>
      <c r="F7" s="85">
        <v>44197</v>
      </c>
      <c r="G7" s="333">
        <v>44203</v>
      </c>
      <c r="H7" s="86" t="s">
        <v>93</v>
      </c>
      <c r="I7" s="255" t="s">
        <v>160</v>
      </c>
      <c r="J7" s="258" t="s">
        <v>243</v>
      </c>
      <c r="K7" s="255" t="s">
        <v>251</v>
      </c>
      <c r="L7" s="11"/>
      <c r="M7" s="11"/>
      <c r="N7" s="11"/>
      <c r="O7" s="11"/>
      <c r="P7" s="11"/>
      <c r="Q7" s="11"/>
      <c r="R7" s="11"/>
      <c r="S7" s="11"/>
      <c r="T7" s="11"/>
      <c r="U7" s="11"/>
      <c r="V7" s="11"/>
      <c r="W7" s="11"/>
      <c r="X7" s="11"/>
    </row>
    <row r="8" spans="1:24" s="10" customFormat="1" ht="30">
      <c r="B8" s="86" t="s">
        <v>157</v>
      </c>
      <c r="C8" s="86" t="s">
        <v>10</v>
      </c>
      <c r="D8" s="87" t="s">
        <v>149</v>
      </c>
      <c r="E8" s="87"/>
      <c r="F8" s="85">
        <v>44197</v>
      </c>
      <c r="G8" s="333">
        <v>44203</v>
      </c>
      <c r="H8" s="86" t="s">
        <v>93</v>
      </c>
      <c r="I8" s="255" t="s">
        <v>160</v>
      </c>
      <c r="J8" s="258" t="s">
        <v>243</v>
      </c>
      <c r="K8" s="255" t="s">
        <v>252</v>
      </c>
      <c r="L8" s="11"/>
      <c r="M8" s="11"/>
      <c r="N8" s="11"/>
      <c r="O8" s="11"/>
      <c r="P8" s="11"/>
      <c r="Q8" s="11"/>
      <c r="R8" s="11"/>
      <c r="S8" s="11"/>
      <c r="T8" s="11"/>
      <c r="U8" s="11"/>
      <c r="V8" s="11"/>
      <c r="W8" s="11"/>
      <c r="X8" s="11"/>
    </row>
    <row r="9" spans="1:24" s="10" customFormat="1" ht="30">
      <c r="B9" s="86" t="s">
        <v>158</v>
      </c>
      <c r="C9" s="86" t="s">
        <v>10</v>
      </c>
      <c r="D9" s="87" t="s">
        <v>150</v>
      </c>
      <c r="E9" s="87"/>
      <c r="F9" s="85">
        <v>44197</v>
      </c>
      <c r="G9" s="333">
        <v>44203</v>
      </c>
      <c r="H9" s="86" t="s">
        <v>93</v>
      </c>
      <c r="I9" s="255" t="s">
        <v>160</v>
      </c>
      <c r="J9" s="255" t="s">
        <v>243</v>
      </c>
      <c r="K9" s="255" t="s">
        <v>254</v>
      </c>
      <c r="L9" s="11"/>
      <c r="M9" s="11"/>
      <c r="N9" s="11"/>
      <c r="O9" s="11"/>
      <c r="P9" s="11"/>
      <c r="Q9" s="11"/>
      <c r="R9" s="11"/>
      <c r="S9" s="11"/>
      <c r="T9" s="11"/>
      <c r="U9" s="11"/>
      <c r="V9" s="11"/>
      <c r="W9" s="11"/>
      <c r="X9" s="11"/>
    </row>
    <row r="10" spans="1:24" s="10" customFormat="1" ht="30">
      <c r="B10" s="86" t="s">
        <v>159</v>
      </c>
      <c r="C10" s="86" t="s">
        <v>10</v>
      </c>
      <c r="D10" s="87" t="s">
        <v>151</v>
      </c>
      <c r="E10" s="87"/>
      <c r="F10" s="85">
        <v>44197</v>
      </c>
      <c r="G10" s="333">
        <v>44203</v>
      </c>
      <c r="H10" s="86" t="s">
        <v>93</v>
      </c>
      <c r="I10" s="255" t="s">
        <v>160</v>
      </c>
      <c r="J10" s="255" t="s">
        <v>243</v>
      </c>
      <c r="K10" s="263" t="s">
        <v>253</v>
      </c>
      <c r="L10" s="11"/>
      <c r="M10" s="11"/>
      <c r="N10" s="11"/>
      <c r="O10" s="11"/>
      <c r="P10" s="11"/>
      <c r="Q10" s="11"/>
      <c r="R10" s="11"/>
      <c r="S10" s="11"/>
      <c r="T10" s="11"/>
      <c r="U10" s="11"/>
      <c r="V10" s="11"/>
      <c r="W10" s="11"/>
      <c r="X10" s="11"/>
    </row>
    <row r="11" spans="1:24" s="10" customFormat="1" ht="60">
      <c r="B11" s="255" t="s">
        <v>155</v>
      </c>
      <c r="C11" s="255" t="s">
        <v>10</v>
      </c>
      <c r="D11" s="256" t="s">
        <v>152</v>
      </c>
      <c r="E11" s="256"/>
      <c r="F11" s="85">
        <v>44197</v>
      </c>
      <c r="G11" s="333">
        <v>44203</v>
      </c>
      <c r="H11" s="86" t="s">
        <v>93</v>
      </c>
      <c r="I11" s="255" t="s">
        <v>160</v>
      </c>
      <c r="J11" s="264" t="s">
        <v>243</v>
      </c>
      <c r="K11" s="265" t="s">
        <v>250</v>
      </c>
      <c r="L11" s="11"/>
      <c r="M11" s="11"/>
      <c r="N11" s="11"/>
      <c r="O11" s="11"/>
      <c r="P11" s="11"/>
      <c r="Q11" s="11"/>
      <c r="R11" s="11"/>
      <c r="S11" s="11"/>
      <c r="T11" s="11"/>
      <c r="U11" s="11"/>
      <c r="V11" s="11"/>
      <c r="W11" s="11"/>
      <c r="X11" s="11"/>
    </row>
    <row r="12" spans="1:24" s="10" customFormat="1" ht="30">
      <c r="B12" s="259" t="s">
        <v>154</v>
      </c>
      <c r="C12" s="259" t="s">
        <v>10</v>
      </c>
      <c r="D12" s="260" t="s">
        <v>153</v>
      </c>
      <c r="E12" s="256"/>
      <c r="F12" s="85">
        <v>44197</v>
      </c>
      <c r="G12" s="333">
        <v>44203</v>
      </c>
      <c r="H12" s="86" t="s">
        <v>93</v>
      </c>
      <c r="I12" s="255" t="s">
        <v>160</v>
      </c>
      <c r="J12" s="264" t="s">
        <v>243</v>
      </c>
      <c r="K12" s="265" t="s">
        <v>255</v>
      </c>
      <c r="L12" s="11"/>
      <c r="M12" s="11"/>
      <c r="N12" s="11"/>
      <c r="O12" s="11"/>
      <c r="P12" s="11"/>
      <c r="Q12" s="11"/>
      <c r="R12" s="11"/>
      <c r="S12" s="11"/>
      <c r="T12" s="11"/>
      <c r="U12" s="11"/>
      <c r="V12" s="11"/>
      <c r="W12" s="11"/>
      <c r="X12" s="11"/>
    </row>
    <row r="13" spans="1:24" s="10" customFormat="1" ht="45">
      <c r="B13" s="259" t="s">
        <v>166</v>
      </c>
      <c r="C13" s="259" t="s">
        <v>10</v>
      </c>
      <c r="D13" s="260" t="s">
        <v>167</v>
      </c>
      <c r="E13" s="256"/>
      <c r="F13" s="348">
        <v>44228</v>
      </c>
      <c r="G13" s="333">
        <v>44245</v>
      </c>
      <c r="H13" s="349" t="s">
        <v>93</v>
      </c>
      <c r="I13" s="255" t="s">
        <v>160</v>
      </c>
      <c r="J13" s="264" t="s">
        <v>243</v>
      </c>
      <c r="K13" s="265" t="s">
        <v>256</v>
      </c>
      <c r="L13" s="11"/>
      <c r="M13" s="11"/>
      <c r="N13" s="11"/>
      <c r="O13" s="11"/>
      <c r="P13" s="11"/>
      <c r="Q13" s="11"/>
      <c r="R13" s="11"/>
      <c r="S13" s="11"/>
      <c r="T13" s="11"/>
      <c r="U13" s="11"/>
      <c r="V13" s="11"/>
      <c r="W13" s="11"/>
      <c r="X13" s="11"/>
    </row>
    <row r="14" spans="1:24" s="10" customFormat="1" ht="30" hidden="1">
      <c r="B14" s="259" t="s">
        <v>164</v>
      </c>
      <c r="C14" s="259" t="s">
        <v>74</v>
      </c>
      <c r="D14" s="260" t="s">
        <v>165</v>
      </c>
      <c r="E14" s="256"/>
      <c r="F14" s="261">
        <v>44228</v>
      </c>
      <c r="G14" s="333">
        <v>44245</v>
      </c>
      <c r="H14" s="259" t="s">
        <v>97</v>
      </c>
      <c r="I14" s="255" t="s">
        <v>160</v>
      </c>
      <c r="J14" s="258" t="s">
        <v>243</v>
      </c>
      <c r="K14" s="263" t="s">
        <v>813</v>
      </c>
      <c r="L14" s="11"/>
      <c r="M14" s="11"/>
      <c r="N14" s="11"/>
      <c r="O14" s="11"/>
      <c r="P14" s="11"/>
      <c r="Q14" s="11"/>
      <c r="R14" s="11"/>
      <c r="S14" s="11"/>
      <c r="T14" s="11"/>
      <c r="U14" s="11"/>
      <c r="V14" s="11"/>
      <c r="W14" s="11"/>
      <c r="X14" s="11"/>
    </row>
    <row r="15" spans="1:24" s="10" customFormat="1" ht="30" hidden="1">
      <c r="B15" s="255" t="s">
        <v>172</v>
      </c>
      <c r="C15" s="255" t="s">
        <v>11</v>
      </c>
      <c r="D15" s="256" t="s">
        <v>173</v>
      </c>
      <c r="E15" s="256"/>
      <c r="F15" s="261">
        <v>44228</v>
      </c>
      <c r="G15" s="333">
        <v>44252</v>
      </c>
      <c r="H15" s="255" t="s">
        <v>95</v>
      </c>
      <c r="I15" s="255" t="s">
        <v>160</v>
      </c>
      <c r="J15" s="255" t="s">
        <v>243</v>
      </c>
      <c r="K15" s="263" t="s">
        <v>496</v>
      </c>
      <c r="L15" s="11"/>
      <c r="M15" s="11"/>
      <c r="N15" s="11"/>
      <c r="O15" s="11"/>
      <c r="P15" s="11"/>
      <c r="Q15" s="11"/>
      <c r="R15" s="11"/>
      <c r="S15" s="11"/>
      <c r="T15" s="11"/>
      <c r="U15" s="11"/>
      <c r="V15" s="11"/>
      <c r="W15" s="11"/>
      <c r="X15" s="11"/>
    </row>
    <row r="16" spans="1:24" s="10" customFormat="1" ht="60" hidden="1">
      <c r="A16" s="10" t="s">
        <v>124</v>
      </c>
      <c r="B16" s="255" t="s">
        <v>175</v>
      </c>
      <c r="C16" s="255" t="s">
        <v>11</v>
      </c>
      <c r="D16" s="256" t="s">
        <v>174</v>
      </c>
      <c r="E16" s="256"/>
      <c r="F16" s="261">
        <v>44228</v>
      </c>
      <c r="G16" s="333">
        <v>44252</v>
      </c>
      <c r="H16" s="255" t="s">
        <v>116</v>
      </c>
      <c r="I16" s="255"/>
      <c r="J16" s="255"/>
      <c r="K16" s="263"/>
      <c r="L16" s="11"/>
      <c r="M16" s="11"/>
      <c r="N16" s="11"/>
      <c r="O16" s="11"/>
      <c r="P16" s="11"/>
      <c r="Q16" s="11"/>
      <c r="R16" s="11"/>
      <c r="S16" s="11"/>
      <c r="T16" s="11"/>
      <c r="U16" s="11"/>
      <c r="V16" s="11"/>
      <c r="W16" s="11"/>
      <c r="X16" s="11"/>
    </row>
    <row r="17" spans="2:24" s="10" customFormat="1" ht="30" hidden="1">
      <c r="B17" s="255" t="s">
        <v>176</v>
      </c>
      <c r="C17" s="255" t="s">
        <v>11</v>
      </c>
      <c r="D17" s="256" t="s">
        <v>177</v>
      </c>
      <c r="E17" s="256"/>
      <c r="F17" s="261">
        <v>44228</v>
      </c>
      <c r="G17" s="333">
        <v>44252</v>
      </c>
      <c r="H17" s="331" t="s">
        <v>95</v>
      </c>
      <c r="I17" s="255" t="s">
        <v>160</v>
      </c>
      <c r="J17" s="255" t="s">
        <v>426</v>
      </c>
      <c r="K17" s="263"/>
      <c r="L17" s="11"/>
      <c r="M17" s="11"/>
      <c r="N17" s="11"/>
      <c r="O17" s="11"/>
      <c r="P17" s="11"/>
      <c r="Q17" s="11"/>
      <c r="R17" s="11"/>
      <c r="S17" s="11"/>
      <c r="T17" s="11"/>
      <c r="U17" s="11"/>
      <c r="V17" s="11"/>
      <c r="W17" s="11"/>
      <c r="X17" s="11"/>
    </row>
    <row r="18" spans="2:24" s="10" customFormat="1" ht="30" hidden="1">
      <c r="B18" s="255" t="s">
        <v>178</v>
      </c>
      <c r="C18" s="255" t="s">
        <v>11</v>
      </c>
      <c r="D18" s="256" t="s">
        <v>179</v>
      </c>
      <c r="E18" s="256"/>
      <c r="F18" s="261">
        <v>44228</v>
      </c>
      <c r="G18" s="333">
        <v>44252</v>
      </c>
      <c r="H18" s="331" t="s">
        <v>95</v>
      </c>
      <c r="I18" s="255" t="s">
        <v>160</v>
      </c>
      <c r="J18" s="255" t="s">
        <v>426</v>
      </c>
      <c r="K18" s="263"/>
      <c r="L18" s="11"/>
      <c r="M18" s="11"/>
      <c r="N18" s="11"/>
      <c r="O18" s="11"/>
      <c r="P18" s="11"/>
      <c r="Q18" s="11"/>
      <c r="R18" s="11"/>
      <c r="S18" s="11"/>
      <c r="T18" s="11"/>
      <c r="U18" s="11"/>
      <c r="V18" s="11"/>
      <c r="W18" s="11"/>
      <c r="X18" s="11"/>
    </row>
    <row r="19" spans="2:24" s="10" customFormat="1" ht="30" hidden="1">
      <c r="B19" s="255" t="s">
        <v>180</v>
      </c>
      <c r="C19" s="351" t="s">
        <v>11</v>
      </c>
      <c r="D19" s="256" t="s">
        <v>181</v>
      </c>
      <c r="E19" s="256"/>
      <c r="F19" s="261">
        <v>44228</v>
      </c>
      <c r="G19" s="333">
        <v>44252</v>
      </c>
      <c r="H19" s="331" t="s">
        <v>95</v>
      </c>
      <c r="I19" s="255" t="s">
        <v>160</v>
      </c>
      <c r="J19" s="255" t="s">
        <v>426</v>
      </c>
      <c r="K19" s="263"/>
      <c r="L19" s="11"/>
      <c r="M19" s="11"/>
      <c r="N19" s="11"/>
      <c r="O19" s="11"/>
      <c r="P19" s="11"/>
      <c r="Q19" s="11"/>
      <c r="R19" s="11"/>
      <c r="S19" s="11"/>
      <c r="T19" s="11"/>
      <c r="U19" s="11"/>
      <c r="V19" s="11"/>
      <c r="W19" s="11"/>
      <c r="X19" s="11"/>
    </row>
    <row r="20" spans="2:24" s="10" customFormat="1" ht="30" hidden="1">
      <c r="B20" s="255" t="s">
        <v>182</v>
      </c>
      <c r="C20" s="255" t="s">
        <v>142</v>
      </c>
      <c r="D20" s="256" t="s">
        <v>183</v>
      </c>
      <c r="E20" s="256"/>
      <c r="F20" s="261">
        <v>44228</v>
      </c>
      <c r="G20" s="333">
        <v>44252</v>
      </c>
      <c r="H20" s="331" t="s">
        <v>97</v>
      </c>
      <c r="I20" s="255" t="s">
        <v>160</v>
      </c>
      <c r="J20" s="258" t="s">
        <v>243</v>
      </c>
      <c r="K20" s="263" t="s">
        <v>814</v>
      </c>
      <c r="L20" s="11"/>
      <c r="M20" s="11"/>
      <c r="N20" s="11"/>
      <c r="O20" s="11"/>
      <c r="P20" s="11"/>
      <c r="Q20" s="11"/>
      <c r="R20" s="11"/>
      <c r="S20" s="11"/>
      <c r="T20" s="11"/>
      <c r="U20" s="11"/>
      <c r="V20" s="11"/>
      <c r="W20" s="11"/>
      <c r="X20" s="11"/>
    </row>
    <row r="21" spans="2:24" s="10" customFormat="1" ht="75">
      <c r="B21" s="255" t="s">
        <v>188</v>
      </c>
      <c r="C21" s="255" t="s">
        <v>10</v>
      </c>
      <c r="D21" s="256" t="s">
        <v>189</v>
      </c>
      <c r="E21" s="256"/>
      <c r="F21" s="261">
        <v>44256</v>
      </c>
      <c r="G21" s="333">
        <v>44257</v>
      </c>
      <c r="H21" s="331" t="s">
        <v>93</v>
      </c>
      <c r="I21" s="255" t="s">
        <v>160</v>
      </c>
      <c r="J21" s="258" t="s">
        <v>243</v>
      </c>
      <c r="K21" s="263" t="s">
        <v>244</v>
      </c>
      <c r="L21" s="11"/>
      <c r="M21" s="11"/>
      <c r="N21" s="11"/>
      <c r="O21" s="11"/>
      <c r="P21" s="11"/>
      <c r="Q21" s="11"/>
      <c r="R21" s="11"/>
      <c r="S21" s="11"/>
      <c r="T21" s="11"/>
      <c r="U21" s="11"/>
      <c r="V21" s="11"/>
      <c r="W21" s="11"/>
      <c r="X21" s="11"/>
    </row>
    <row r="22" spans="2:24" s="10" customFormat="1" ht="75">
      <c r="B22" s="255" t="s">
        <v>190</v>
      </c>
      <c r="C22" s="255" t="s">
        <v>10</v>
      </c>
      <c r="D22" s="256" t="s">
        <v>191</v>
      </c>
      <c r="E22" s="256"/>
      <c r="F22" s="261">
        <v>44256</v>
      </c>
      <c r="G22" s="333">
        <v>44257</v>
      </c>
      <c r="H22" s="331" t="s">
        <v>93</v>
      </c>
      <c r="I22" s="255" t="s">
        <v>160</v>
      </c>
      <c r="J22" s="258" t="s">
        <v>243</v>
      </c>
      <c r="K22" s="263" t="s">
        <v>245</v>
      </c>
      <c r="L22" s="11"/>
      <c r="M22" s="11"/>
      <c r="N22" s="11"/>
      <c r="O22" s="11"/>
      <c r="P22" s="11"/>
      <c r="Q22" s="11"/>
      <c r="R22" s="11"/>
      <c r="S22" s="11"/>
      <c r="T22" s="11"/>
      <c r="U22" s="11"/>
      <c r="V22" s="11"/>
      <c r="W22" s="11"/>
      <c r="X22" s="11"/>
    </row>
    <row r="23" spans="2:24" s="10" customFormat="1" ht="45" hidden="1">
      <c r="B23" s="257" t="s">
        <v>192</v>
      </c>
      <c r="C23" s="255" t="s">
        <v>10</v>
      </c>
      <c r="D23" s="262" t="s">
        <v>193</v>
      </c>
      <c r="E23" s="256"/>
      <c r="F23" s="261">
        <v>44256</v>
      </c>
      <c r="G23" s="333">
        <v>44257</v>
      </c>
      <c r="H23" s="255" t="s">
        <v>114</v>
      </c>
      <c r="I23" s="255" t="s">
        <v>160</v>
      </c>
      <c r="J23" s="255" t="s">
        <v>243</v>
      </c>
      <c r="K23" s="263" t="s">
        <v>246</v>
      </c>
      <c r="L23" s="11"/>
      <c r="M23" s="11"/>
      <c r="N23" s="11"/>
      <c r="O23" s="11"/>
      <c r="P23" s="11"/>
      <c r="Q23" s="11"/>
      <c r="R23" s="11"/>
      <c r="S23" s="11"/>
      <c r="T23" s="11"/>
      <c r="U23" s="11"/>
      <c r="V23" s="11"/>
      <c r="W23" s="11"/>
      <c r="X23" s="11"/>
    </row>
    <row r="24" spans="2:24" s="10" customFormat="1" ht="45" hidden="1">
      <c r="B24" s="257" t="s">
        <v>199</v>
      </c>
      <c r="C24" s="255" t="s">
        <v>10</v>
      </c>
      <c r="D24" s="262" t="s">
        <v>195</v>
      </c>
      <c r="E24" s="256"/>
      <c r="F24" s="261">
        <v>44256</v>
      </c>
      <c r="G24" s="333">
        <v>44257</v>
      </c>
      <c r="H24" s="255" t="s">
        <v>114</v>
      </c>
      <c r="I24" s="255" t="s">
        <v>160</v>
      </c>
      <c r="J24" s="255" t="s">
        <v>243</v>
      </c>
      <c r="K24" s="263" t="s">
        <v>247</v>
      </c>
      <c r="L24" s="11"/>
      <c r="M24" s="11"/>
      <c r="N24" s="11"/>
      <c r="O24" s="11"/>
      <c r="P24" s="11"/>
      <c r="Q24" s="11"/>
      <c r="R24" s="11"/>
      <c r="S24" s="11"/>
      <c r="T24" s="11"/>
      <c r="U24" s="11"/>
      <c r="V24" s="11"/>
      <c r="W24" s="11"/>
      <c r="X24" s="11"/>
    </row>
    <row r="25" spans="2:24" s="10" customFormat="1" ht="30">
      <c r="B25" s="322" t="s">
        <v>194</v>
      </c>
      <c r="C25" s="263" t="s">
        <v>10</v>
      </c>
      <c r="D25" s="266" t="s">
        <v>197</v>
      </c>
      <c r="E25" s="266"/>
      <c r="F25" s="261">
        <v>44256</v>
      </c>
      <c r="G25" s="333">
        <v>44257</v>
      </c>
      <c r="H25" s="263" t="s">
        <v>93</v>
      </c>
      <c r="I25" s="263" t="s">
        <v>160</v>
      </c>
      <c r="J25" s="263" t="s">
        <v>243</v>
      </c>
      <c r="K25" s="263" t="s">
        <v>248</v>
      </c>
      <c r="L25" s="11"/>
      <c r="M25" s="11"/>
      <c r="N25" s="11"/>
      <c r="O25" s="11"/>
      <c r="P25" s="11"/>
      <c r="Q25" s="11"/>
      <c r="R25" s="11"/>
      <c r="S25" s="11"/>
      <c r="T25" s="11"/>
      <c r="U25" s="11"/>
      <c r="V25" s="11"/>
      <c r="W25" s="11"/>
      <c r="X25" s="11"/>
    </row>
    <row r="26" spans="2:24" s="10" customFormat="1" ht="45">
      <c r="B26" s="322" t="s">
        <v>196</v>
      </c>
      <c r="C26" s="263" t="s">
        <v>10</v>
      </c>
      <c r="D26" s="266" t="s">
        <v>200</v>
      </c>
      <c r="E26" s="266"/>
      <c r="F26" s="261">
        <v>44256</v>
      </c>
      <c r="G26" s="333">
        <v>44257</v>
      </c>
      <c r="H26" s="263" t="s">
        <v>93</v>
      </c>
      <c r="I26" s="263" t="s">
        <v>160</v>
      </c>
      <c r="J26" s="263" t="s">
        <v>243</v>
      </c>
      <c r="K26" s="263" t="s">
        <v>249</v>
      </c>
      <c r="L26" s="11"/>
      <c r="M26" s="11"/>
      <c r="N26" s="11"/>
      <c r="O26" s="11"/>
      <c r="P26" s="11"/>
      <c r="Q26" s="11"/>
      <c r="R26" s="11"/>
      <c r="S26" s="11"/>
      <c r="T26" s="11"/>
      <c r="U26" s="11"/>
      <c r="V26" s="11"/>
      <c r="W26" s="11"/>
      <c r="X26" s="11"/>
    </row>
    <row r="27" spans="2:24" s="10" customFormat="1" ht="30" hidden="1">
      <c r="B27" s="322" t="s">
        <v>201</v>
      </c>
      <c r="C27" s="255" t="s">
        <v>11</v>
      </c>
      <c r="D27" s="266" t="s">
        <v>202</v>
      </c>
      <c r="E27" s="266"/>
      <c r="F27" s="261">
        <v>44256</v>
      </c>
      <c r="G27" s="333">
        <v>44257</v>
      </c>
      <c r="H27" s="263" t="s">
        <v>113</v>
      </c>
      <c r="I27" s="263"/>
      <c r="J27" s="263"/>
      <c r="K27" s="263"/>
      <c r="L27" s="11"/>
      <c r="M27" s="11"/>
      <c r="N27" s="11"/>
      <c r="O27" s="11"/>
      <c r="P27" s="11"/>
      <c r="Q27" s="11"/>
      <c r="R27" s="11"/>
      <c r="S27" s="11"/>
      <c r="T27" s="11"/>
      <c r="U27" s="11"/>
      <c r="V27" s="11"/>
      <c r="W27" s="11"/>
      <c r="X27" s="11"/>
    </row>
    <row r="28" spans="2:24" s="10" customFormat="1" ht="30" hidden="1">
      <c r="B28" s="322" t="s">
        <v>203</v>
      </c>
      <c r="C28" s="259" t="s">
        <v>11</v>
      </c>
      <c r="D28" s="266" t="s">
        <v>204</v>
      </c>
      <c r="E28" s="266"/>
      <c r="F28" s="261">
        <v>44256</v>
      </c>
      <c r="G28" s="333">
        <v>44257</v>
      </c>
      <c r="H28" s="263" t="s">
        <v>95</v>
      </c>
      <c r="I28" s="263" t="s">
        <v>160</v>
      </c>
      <c r="J28" s="264" t="s">
        <v>426</v>
      </c>
      <c r="K28" s="263"/>
      <c r="L28" s="11"/>
      <c r="M28" s="11"/>
      <c r="N28" s="11"/>
      <c r="O28" s="11"/>
      <c r="P28" s="11"/>
      <c r="Q28" s="11"/>
      <c r="R28" s="11"/>
      <c r="S28" s="11"/>
      <c r="T28" s="11"/>
      <c r="U28" s="11"/>
      <c r="V28" s="11"/>
      <c r="W28" s="11"/>
      <c r="X28" s="11"/>
    </row>
    <row r="29" spans="2:24" s="10" customFormat="1" ht="30" hidden="1">
      <c r="B29" s="322" t="s">
        <v>205</v>
      </c>
      <c r="C29" s="263" t="s">
        <v>11</v>
      </c>
      <c r="D29" s="266" t="s">
        <v>206</v>
      </c>
      <c r="E29" s="266"/>
      <c r="F29" s="261">
        <v>44256</v>
      </c>
      <c r="G29" s="333">
        <v>44257</v>
      </c>
      <c r="H29" s="263" t="s">
        <v>95</v>
      </c>
      <c r="I29" s="263" t="s">
        <v>160</v>
      </c>
      <c r="J29" s="264" t="s">
        <v>426</v>
      </c>
      <c r="K29" s="263"/>
      <c r="L29" s="11"/>
      <c r="M29" s="11"/>
      <c r="N29" s="11"/>
      <c r="O29" s="11"/>
      <c r="P29" s="11"/>
      <c r="Q29" s="11"/>
      <c r="R29" s="11"/>
      <c r="S29" s="11"/>
      <c r="T29" s="11"/>
      <c r="U29" s="11"/>
      <c r="V29" s="11"/>
      <c r="W29" s="11"/>
      <c r="X29" s="11"/>
    </row>
    <row r="30" spans="2:24" s="10" customFormat="1" ht="30" hidden="1">
      <c r="B30" s="322" t="s">
        <v>209</v>
      </c>
      <c r="C30" s="259" t="s">
        <v>11</v>
      </c>
      <c r="D30" s="266" t="s">
        <v>208</v>
      </c>
      <c r="E30" s="266"/>
      <c r="F30" s="261">
        <v>44256</v>
      </c>
      <c r="G30" s="333">
        <v>44257</v>
      </c>
      <c r="H30" s="263" t="s">
        <v>95</v>
      </c>
      <c r="I30" s="263" t="s">
        <v>160</v>
      </c>
      <c r="J30" s="264" t="s">
        <v>426</v>
      </c>
      <c r="K30" s="263"/>
      <c r="L30" s="11"/>
      <c r="M30" s="11"/>
      <c r="N30" s="11"/>
      <c r="O30" s="11"/>
      <c r="P30" s="11"/>
      <c r="Q30" s="11"/>
      <c r="R30" s="11"/>
      <c r="S30" s="11"/>
      <c r="T30" s="11"/>
      <c r="U30" s="11"/>
      <c r="V30" s="11"/>
      <c r="W30" s="11"/>
      <c r="X30" s="11"/>
    </row>
    <row r="31" spans="2:24" s="10" customFormat="1" ht="30" hidden="1">
      <c r="B31" s="322" t="s">
        <v>207</v>
      </c>
      <c r="C31" s="259" t="s">
        <v>11</v>
      </c>
      <c r="D31" s="266" t="s">
        <v>210</v>
      </c>
      <c r="E31" s="266"/>
      <c r="F31" s="261">
        <v>44256</v>
      </c>
      <c r="G31" s="333">
        <v>44257</v>
      </c>
      <c r="H31" s="263" t="s">
        <v>95</v>
      </c>
      <c r="I31" s="263" t="s">
        <v>160</v>
      </c>
      <c r="J31" s="263" t="s">
        <v>426</v>
      </c>
      <c r="K31" s="263"/>
      <c r="L31" s="11"/>
      <c r="M31" s="11"/>
      <c r="N31" s="11"/>
      <c r="O31" s="11"/>
      <c r="P31" s="11"/>
      <c r="Q31" s="11"/>
      <c r="R31" s="11"/>
      <c r="S31" s="11"/>
      <c r="T31" s="11"/>
      <c r="U31" s="11"/>
      <c r="V31" s="11"/>
      <c r="W31" s="11"/>
      <c r="X31" s="11"/>
    </row>
    <row r="32" spans="2:24" s="10" customFormat="1" ht="30" hidden="1">
      <c r="B32" s="322" t="s">
        <v>214</v>
      </c>
      <c r="C32" s="259" t="s">
        <v>11</v>
      </c>
      <c r="D32" s="266" t="s">
        <v>215</v>
      </c>
      <c r="E32" s="266"/>
      <c r="F32" s="267">
        <v>44256</v>
      </c>
      <c r="G32" s="333">
        <v>44259</v>
      </c>
      <c r="H32" s="263" t="s">
        <v>95</v>
      </c>
      <c r="I32" s="263" t="s">
        <v>160</v>
      </c>
      <c r="J32" s="263" t="s">
        <v>426</v>
      </c>
      <c r="K32" s="263"/>
      <c r="L32" s="11"/>
      <c r="M32" s="11"/>
      <c r="N32" s="11"/>
      <c r="O32" s="11"/>
      <c r="P32" s="11"/>
      <c r="Q32" s="11"/>
      <c r="R32" s="11"/>
      <c r="S32" s="11"/>
      <c r="T32" s="11"/>
      <c r="U32" s="11"/>
      <c r="V32" s="11"/>
      <c r="W32" s="11"/>
      <c r="X32" s="11"/>
    </row>
    <row r="33" spans="2:24" s="10" customFormat="1" ht="30" hidden="1">
      <c r="B33" s="322" t="s">
        <v>216</v>
      </c>
      <c r="C33" s="263" t="s">
        <v>11</v>
      </c>
      <c r="D33" s="266" t="s">
        <v>217</v>
      </c>
      <c r="E33" s="266"/>
      <c r="F33" s="267">
        <v>44256</v>
      </c>
      <c r="G33" s="333">
        <v>44259</v>
      </c>
      <c r="H33" s="263" t="s">
        <v>97</v>
      </c>
      <c r="I33" s="263" t="s">
        <v>160</v>
      </c>
      <c r="J33" s="264" t="s">
        <v>243</v>
      </c>
      <c r="K33" s="263" t="s">
        <v>497</v>
      </c>
      <c r="L33" s="11"/>
      <c r="M33" s="11"/>
      <c r="N33" s="11"/>
      <c r="O33" s="11"/>
      <c r="P33" s="11"/>
      <c r="Q33" s="11"/>
      <c r="R33" s="11"/>
      <c r="S33" s="11"/>
      <c r="T33" s="11"/>
      <c r="U33" s="11"/>
      <c r="V33" s="11"/>
      <c r="W33" s="11"/>
      <c r="X33" s="11"/>
    </row>
    <row r="34" spans="2:24" s="10" customFormat="1" ht="45" hidden="1">
      <c r="B34" s="322" t="s">
        <v>218</v>
      </c>
      <c r="C34" s="263" t="s">
        <v>11</v>
      </c>
      <c r="D34" s="266" t="s">
        <v>219</v>
      </c>
      <c r="E34" s="266"/>
      <c r="F34" s="267">
        <v>44256</v>
      </c>
      <c r="G34" s="333">
        <v>44259</v>
      </c>
      <c r="H34" s="263" t="s">
        <v>95</v>
      </c>
      <c r="I34" s="263" t="s">
        <v>160</v>
      </c>
      <c r="J34" s="263" t="s">
        <v>426</v>
      </c>
      <c r="K34" s="263"/>
      <c r="L34" s="11"/>
      <c r="M34" s="11"/>
      <c r="N34" s="11"/>
      <c r="O34" s="11"/>
      <c r="P34" s="11"/>
      <c r="Q34" s="11"/>
      <c r="R34" s="11"/>
      <c r="S34" s="11"/>
      <c r="T34" s="11"/>
      <c r="U34" s="11"/>
      <c r="V34" s="11"/>
      <c r="W34" s="11"/>
      <c r="X34" s="11"/>
    </row>
    <row r="35" spans="2:24" s="10" customFormat="1" ht="45" hidden="1">
      <c r="B35" s="322" t="s">
        <v>220</v>
      </c>
      <c r="C35" s="263" t="s">
        <v>11</v>
      </c>
      <c r="D35" s="266" t="s">
        <v>221</v>
      </c>
      <c r="E35" s="266"/>
      <c r="F35" s="267">
        <v>44256</v>
      </c>
      <c r="G35" s="333">
        <v>44259</v>
      </c>
      <c r="H35" s="255" t="s">
        <v>104</v>
      </c>
      <c r="I35" s="263"/>
      <c r="J35" s="263"/>
      <c r="K35" s="263"/>
      <c r="L35" s="11"/>
      <c r="M35" s="11"/>
      <c r="N35" s="11"/>
      <c r="O35" s="11"/>
      <c r="P35" s="11"/>
      <c r="Q35" s="11"/>
      <c r="R35" s="11"/>
      <c r="S35" s="11"/>
      <c r="T35" s="11"/>
      <c r="U35" s="11"/>
      <c r="V35" s="11"/>
      <c r="W35" s="11"/>
      <c r="X35" s="11"/>
    </row>
    <row r="36" spans="2:24" s="10" customFormat="1" ht="30" hidden="1">
      <c r="B36" s="322" t="s">
        <v>222</v>
      </c>
      <c r="C36" s="263" t="s">
        <v>11</v>
      </c>
      <c r="D36" s="266" t="s">
        <v>223</v>
      </c>
      <c r="E36" s="266"/>
      <c r="F36" s="267">
        <v>44256</v>
      </c>
      <c r="G36" s="333">
        <v>44259</v>
      </c>
      <c r="H36" s="263" t="s">
        <v>95</v>
      </c>
      <c r="I36" s="263" t="s">
        <v>160</v>
      </c>
      <c r="J36" s="263" t="s">
        <v>426</v>
      </c>
      <c r="K36" s="263"/>
      <c r="L36" s="11"/>
      <c r="M36" s="11"/>
      <c r="N36" s="11"/>
      <c r="O36" s="11"/>
      <c r="P36" s="11"/>
      <c r="Q36" s="11"/>
      <c r="R36" s="11"/>
      <c r="S36" s="11"/>
      <c r="T36" s="11"/>
      <c r="U36" s="11"/>
      <c r="V36" s="11"/>
      <c r="W36" s="11"/>
      <c r="X36" s="11"/>
    </row>
    <row r="37" spans="2:24" s="10" customFormat="1" ht="30" hidden="1">
      <c r="B37" s="322" t="s">
        <v>198</v>
      </c>
      <c r="C37" s="263" t="s">
        <v>140</v>
      </c>
      <c r="D37" s="266" t="s">
        <v>230</v>
      </c>
      <c r="E37" s="266"/>
      <c r="F37" s="267">
        <v>44256</v>
      </c>
      <c r="G37" s="333">
        <v>44264</v>
      </c>
      <c r="H37" s="255" t="s">
        <v>95</v>
      </c>
      <c r="I37" s="263" t="s">
        <v>160</v>
      </c>
      <c r="J37" s="263" t="s">
        <v>243</v>
      </c>
      <c r="K37" s="263" t="s">
        <v>498</v>
      </c>
      <c r="L37" s="11"/>
      <c r="M37" s="11"/>
      <c r="N37" s="11"/>
      <c r="O37" s="11"/>
      <c r="P37" s="11"/>
      <c r="Q37" s="11"/>
      <c r="R37" s="11"/>
      <c r="S37" s="11"/>
      <c r="T37" s="11"/>
      <c r="U37" s="11"/>
      <c r="V37" s="11"/>
      <c r="W37" s="11"/>
      <c r="X37" s="11"/>
    </row>
    <row r="38" spans="2:24" s="10" customFormat="1" ht="30" hidden="1">
      <c r="B38" s="322" t="s">
        <v>231</v>
      </c>
      <c r="C38" s="263" t="s">
        <v>74</v>
      </c>
      <c r="D38" s="266" t="s">
        <v>232</v>
      </c>
      <c r="E38" s="266"/>
      <c r="F38" s="267">
        <v>44256</v>
      </c>
      <c r="G38" s="333">
        <v>44264</v>
      </c>
      <c r="H38" s="255" t="s">
        <v>97</v>
      </c>
      <c r="I38" s="263" t="s">
        <v>160</v>
      </c>
      <c r="J38" s="263" t="s">
        <v>243</v>
      </c>
      <c r="K38" s="263" t="s">
        <v>499</v>
      </c>
      <c r="L38" s="11"/>
      <c r="M38" s="11"/>
      <c r="N38" s="11"/>
      <c r="O38" s="11"/>
      <c r="P38" s="11"/>
      <c r="Q38" s="11"/>
      <c r="R38" s="11"/>
      <c r="S38" s="11"/>
      <c r="T38" s="11"/>
      <c r="U38" s="11"/>
      <c r="V38" s="11"/>
      <c r="W38" s="11"/>
      <c r="X38" s="11"/>
    </row>
    <row r="39" spans="2:24" s="10" customFormat="1" ht="75" hidden="1">
      <c r="B39" s="322" t="s">
        <v>236</v>
      </c>
      <c r="C39" s="263" t="s">
        <v>10</v>
      </c>
      <c r="D39" s="266" t="s">
        <v>815</v>
      </c>
      <c r="E39" s="266"/>
      <c r="F39" s="267">
        <v>44256</v>
      </c>
      <c r="G39" s="333">
        <v>44271</v>
      </c>
      <c r="H39" s="255" t="s">
        <v>104</v>
      </c>
      <c r="I39" s="263" t="s">
        <v>160</v>
      </c>
      <c r="J39" s="258" t="s">
        <v>243</v>
      </c>
      <c r="K39" s="263" t="s">
        <v>816</v>
      </c>
      <c r="L39" s="11"/>
      <c r="M39" s="11"/>
      <c r="N39" s="11"/>
      <c r="O39" s="11"/>
      <c r="P39" s="11"/>
      <c r="Q39" s="11"/>
      <c r="R39" s="11"/>
      <c r="S39" s="11"/>
      <c r="T39" s="11"/>
      <c r="U39" s="11"/>
      <c r="V39" s="11"/>
      <c r="W39" s="11"/>
      <c r="X39" s="11"/>
    </row>
    <row r="40" spans="2:24" s="10" customFormat="1" ht="90" hidden="1">
      <c r="B40" s="322" t="s">
        <v>257</v>
      </c>
      <c r="C40" s="263" t="s">
        <v>10</v>
      </c>
      <c r="D40" s="266" t="s">
        <v>258</v>
      </c>
      <c r="E40" s="266"/>
      <c r="F40" s="267">
        <v>44256</v>
      </c>
      <c r="G40" s="333">
        <v>44273</v>
      </c>
      <c r="H40" s="255" t="s">
        <v>98</v>
      </c>
      <c r="I40" s="263" t="s">
        <v>160</v>
      </c>
      <c r="J40" s="258" t="s">
        <v>243</v>
      </c>
      <c r="K40" s="263" t="s">
        <v>817</v>
      </c>
      <c r="L40" s="11"/>
      <c r="M40" s="11"/>
      <c r="N40" s="11"/>
      <c r="O40" s="11"/>
      <c r="P40" s="11"/>
      <c r="Q40" s="11"/>
      <c r="R40" s="11"/>
      <c r="S40" s="11"/>
      <c r="T40" s="11"/>
      <c r="U40" s="11"/>
      <c r="V40" s="11"/>
      <c r="W40" s="11"/>
      <c r="X40" s="11"/>
    </row>
    <row r="41" spans="2:24" s="10" customFormat="1" ht="30" hidden="1">
      <c r="B41" s="322" t="s">
        <v>265</v>
      </c>
      <c r="C41" s="263" t="s">
        <v>11</v>
      </c>
      <c r="D41" s="266" t="s">
        <v>264</v>
      </c>
      <c r="E41" s="266"/>
      <c r="F41" s="267">
        <v>44256</v>
      </c>
      <c r="G41" s="333">
        <v>44278</v>
      </c>
      <c r="H41" s="331" t="s">
        <v>95</v>
      </c>
      <c r="I41" s="263" t="s">
        <v>160</v>
      </c>
      <c r="J41" s="263"/>
      <c r="K41" s="263"/>
      <c r="L41" s="11"/>
      <c r="M41" s="11"/>
      <c r="N41" s="11"/>
      <c r="O41" s="11"/>
      <c r="P41" s="11"/>
      <c r="Q41" s="11"/>
      <c r="R41" s="11"/>
      <c r="S41" s="11"/>
      <c r="T41" s="11"/>
      <c r="U41" s="11"/>
      <c r="V41" s="11"/>
      <c r="W41" s="11"/>
      <c r="X41" s="11"/>
    </row>
    <row r="42" spans="2:24" s="10" customFormat="1" ht="45" hidden="1">
      <c r="B42" s="322" t="s">
        <v>266</v>
      </c>
      <c r="C42" s="263" t="s">
        <v>11</v>
      </c>
      <c r="D42" s="266" t="s">
        <v>267</v>
      </c>
      <c r="E42" s="266"/>
      <c r="F42" s="267">
        <v>44256</v>
      </c>
      <c r="G42" s="333">
        <v>44278</v>
      </c>
      <c r="H42" s="331" t="s">
        <v>94</v>
      </c>
      <c r="I42" s="263" t="s">
        <v>160</v>
      </c>
      <c r="J42" s="263" t="s">
        <v>426</v>
      </c>
      <c r="K42" s="263"/>
      <c r="L42" s="11"/>
      <c r="M42" s="11"/>
      <c r="N42" s="11"/>
      <c r="O42" s="11"/>
      <c r="P42" s="11"/>
      <c r="Q42" s="11"/>
      <c r="R42" s="11"/>
      <c r="S42" s="11"/>
      <c r="T42" s="11"/>
      <c r="U42" s="11"/>
      <c r="V42" s="11"/>
      <c r="W42" s="11"/>
      <c r="X42" s="11"/>
    </row>
    <row r="43" spans="2:24" s="10" customFormat="1" ht="30" hidden="1">
      <c r="B43" s="322" t="s">
        <v>268</v>
      </c>
      <c r="C43" s="255" t="s">
        <v>11</v>
      </c>
      <c r="D43" s="266" t="s">
        <v>269</v>
      </c>
      <c r="E43" s="266"/>
      <c r="F43" s="267">
        <v>44256</v>
      </c>
      <c r="G43" s="333">
        <v>44278</v>
      </c>
      <c r="H43" s="331" t="s">
        <v>98</v>
      </c>
      <c r="I43" s="263"/>
      <c r="J43" s="263"/>
      <c r="K43" s="263"/>
      <c r="L43" s="11"/>
      <c r="M43" s="11"/>
      <c r="N43" s="11"/>
      <c r="O43" s="11"/>
      <c r="P43" s="11"/>
      <c r="Q43" s="11"/>
      <c r="R43" s="11"/>
      <c r="S43" s="11"/>
      <c r="T43" s="11"/>
      <c r="U43" s="11"/>
      <c r="V43" s="11"/>
      <c r="W43" s="11"/>
      <c r="X43" s="11"/>
    </row>
    <row r="44" spans="2:24" s="10" customFormat="1" ht="30" hidden="1">
      <c r="B44" s="322" t="s">
        <v>270</v>
      </c>
      <c r="C44" s="255" t="s">
        <v>11</v>
      </c>
      <c r="D44" s="266" t="s">
        <v>271</v>
      </c>
      <c r="E44" s="266"/>
      <c r="F44" s="267">
        <v>44256</v>
      </c>
      <c r="G44" s="333">
        <v>44278</v>
      </c>
      <c r="H44" s="331" t="s">
        <v>95</v>
      </c>
      <c r="I44" s="263" t="s">
        <v>160</v>
      </c>
      <c r="J44" s="263" t="s">
        <v>426</v>
      </c>
      <c r="K44" s="263"/>
      <c r="L44" s="11"/>
      <c r="M44" s="11"/>
      <c r="N44" s="11"/>
      <c r="O44" s="11"/>
      <c r="P44" s="11"/>
      <c r="Q44" s="11"/>
      <c r="R44" s="11"/>
      <c r="S44" s="11"/>
      <c r="T44" s="11"/>
      <c r="U44" s="11"/>
      <c r="V44" s="11"/>
      <c r="W44" s="11"/>
      <c r="X44" s="11"/>
    </row>
    <row r="45" spans="2:24" s="10" customFormat="1" ht="30" hidden="1">
      <c r="B45" s="322" t="s">
        <v>272</v>
      </c>
      <c r="C45" s="255" t="s">
        <v>142</v>
      </c>
      <c r="D45" s="266" t="s">
        <v>273</v>
      </c>
      <c r="E45" s="266"/>
      <c r="F45" s="267">
        <v>44256</v>
      </c>
      <c r="G45" s="333">
        <v>44278</v>
      </c>
      <c r="H45" s="263" t="s">
        <v>97</v>
      </c>
      <c r="I45" s="263" t="s">
        <v>160</v>
      </c>
      <c r="J45" s="263" t="s">
        <v>243</v>
      </c>
      <c r="K45" s="263" t="s">
        <v>452</v>
      </c>
      <c r="L45" s="11"/>
      <c r="M45" s="11"/>
      <c r="N45" s="11"/>
      <c r="O45" s="11"/>
      <c r="P45" s="11"/>
      <c r="Q45" s="11"/>
      <c r="R45" s="11"/>
      <c r="S45" s="11"/>
      <c r="T45" s="11"/>
      <c r="U45" s="11"/>
      <c r="V45" s="11"/>
      <c r="W45" s="11"/>
      <c r="X45" s="11"/>
    </row>
    <row r="46" spans="2:24" s="10" customFormat="1" ht="30" hidden="1">
      <c r="B46" s="322" t="s">
        <v>274</v>
      </c>
      <c r="C46" s="255" t="s">
        <v>74</v>
      </c>
      <c r="D46" s="266" t="s">
        <v>275</v>
      </c>
      <c r="E46" s="266"/>
      <c r="F46" s="267">
        <v>44256</v>
      </c>
      <c r="G46" s="333">
        <v>44278</v>
      </c>
      <c r="H46" s="263" t="s">
        <v>97</v>
      </c>
      <c r="I46" s="263" t="s">
        <v>160</v>
      </c>
      <c r="J46" s="263" t="s">
        <v>243</v>
      </c>
      <c r="K46" s="324" t="s">
        <v>449</v>
      </c>
      <c r="L46" s="11"/>
      <c r="M46" s="11"/>
      <c r="N46" s="11"/>
      <c r="O46" s="11"/>
      <c r="P46" s="11"/>
      <c r="Q46" s="11"/>
      <c r="R46" s="11"/>
      <c r="S46" s="11"/>
      <c r="T46" s="11"/>
      <c r="U46" s="11"/>
      <c r="V46" s="11"/>
      <c r="W46" s="11"/>
      <c r="X46" s="11"/>
    </row>
    <row r="47" spans="2:24" s="10" customFormat="1" ht="30" hidden="1">
      <c r="B47" s="322" t="s">
        <v>276</v>
      </c>
      <c r="C47" s="255" t="s">
        <v>74</v>
      </c>
      <c r="D47" s="266" t="s">
        <v>277</v>
      </c>
      <c r="E47" s="266"/>
      <c r="F47" s="267">
        <v>44256</v>
      </c>
      <c r="G47" s="333">
        <v>44278</v>
      </c>
      <c r="H47" s="263" t="s">
        <v>97</v>
      </c>
      <c r="I47" s="263" t="s">
        <v>160</v>
      </c>
      <c r="J47" s="263" t="s">
        <v>243</v>
      </c>
      <c r="K47" s="324" t="s">
        <v>450</v>
      </c>
      <c r="L47" s="11"/>
      <c r="M47" s="11"/>
      <c r="N47" s="11"/>
      <c r="O47" s="11"/>
      <c r="P47" s="11"/>
      <c r="Q47" s="11"/>
      <c r="R47" s="11"/>
      <c r="S47" s="11"/>
      <c r="T47" s="11"/>
      <c r="U47" s="11"/>
      <c r="V47" s="11"/>
      <c r="W47" s="11"/>
      <c r="X47" s="11"/>
    </row>
    <row r="48" spans="2:24" s="10" customFormat="1" ht="45" hidden="1">
      <c r="B48" s="322" t="s">
        <v>278</v>
      </c>
      <c r="C48" s="255" t="s">
        <v>74</v>
      </c>
      <c r="D48" s="266" t="s">
        <v>279</v>
      </c>
      <c r="E48" s="266"/>
      <c r="F48" s="267">
        <v>44256</v>
      </c>
      <c r="G48" s="333">
        <v>44278</v>
      </c>
      <c r="H48" s="263" t="s">
        <v>116</v>
      </c>
      <c r="I48" s="263" t="s">
        <v>160</v>
      </c>
      <c r="J48" s="263" t="s">
        <v>243</v>
      </c>
      <c r="K48" s="324" t="s">
        <v>575</v>
      </c>
      <c r="L48" s="11"/>
      <c r="M48" s="11"/>
      <c r="N48" s="11"/>
      <c r="O48" s="11"/>
      <c r="P48" s="11"/>
      <c r="Q48" s="11"/>
      <c r="R48" s="11"/>
      <c r="S48" s="11"/>
      <c r="T48" s="11"/>
      <c r="U48" s="11"/>
      <c r="V48" s="11"/>
      <c r="W48" s="11"/>
      <c r="X48" s="11"/>
    </row>
    <row r="49" spans="1:24" s="10" customFormat="1" ht="30" hidden="1">
      <c r="B49" s="322" t="s">
        <v>280</v>
      </c>
      <c r="C49" s="255" t="s">
        <v>143</v>
      </c>
      <c r="D49" s="266" t="s">
        <v>281</v>
      </c>
      <c r="E49" s="266"/>
      <c r="F49" s="267">
        <v>44256</v>
      </c>
      <c r="G49" s="333">
        <v>44278</v>
      </c>
      <c r="H49" s="263" t="s">
        <v>97</v>
      </c>
      <c r="I49" s="263" t="s">
        <v>160</v>
      </c>
      <c r="J49" s="263" t="s">
        <v>426</v>
      </c>
      <c r="K49" s="324"/>
      <c r="L49" s="11"/>
      <c r="M49" s="11"/>
      <c r="N49" s="11"/>
      <c r="O49" s="11"/>
      <c r="P49" s="11"/>
      <c r="Q49" s="11"/>
      <c r="R49" s="11"/>
      <c r="S49" s="11"/>
      <c r="T49" s="11"/>
      <c r="U49" s="11"/>
      <c r="V49" s="11"/>
      <c r="W49" s="11"/>
      <c r="X49" s="11"/>
    </row>
    <row r="50" spans="1:24" s="10" customFormat="1" ht="45" hidden="1">
      <c r="B50" s="360" t="s">
        <v>282</v>
      </c>
      <c r="C50" s="255" t="s">
        <v>143</v>
      </c>
      <c r="D50" s="266" t="s">
        <v>283</v>
      </c>
      <c r="E50" s="266"/>
      <c r="F50" s="267">
        <v>44256</v>
      </c>
      <c r="G50" s="333">
        <v>44278</v>
      </c>
      <c r="H50" s="263" t="s">
        <v>97</v>
      </c>
      <c r="I50" s="263" t="s">
        <v>160</v>
      </c>
      <c r="J50" s="263" t="s">
        <v>426</v>
      </c>
      <c r="K50" s="324"/>
      <c r="L50" s="11"/>
      <c r="M50" s="11"/>
      <c r="N50" s="11"/>
      <c r="O50" s="11"/>
      <c r="P50" s="11"/>
      <c r="Q50" s="11"/>
      <c r="R50" s="11"/>
      <c r="S50" s="11"/>
      <c r="T50" s="11"/>
      <c r="U50" s="11"/>
      <c r="V50" s="11"/>
      <c r="W50" s="11"/>
      <c r="X50" s="11"/>
    </row>
    <row r="51" spans="1:24" s="10" customFormat="1" ht="45" hidden="1">
      <c r="B51" s="322" t="s">
        <v>284</v>
      </c>
      <c r="C51" s="263" t="s">
        <v>143</v>
      </c>
      <c r="D51" s="266" t="s">
        <v>285</v>
      </c>
      <c r="E51" s="266"/>
      <c r="F51" s="267">
        <v>44256</v>
      </c>
      <c r="G51" s="333">
        <v>44278</v>
      </c>
      <c r="H51" s="263" t="s">
        <v>97</v>
      </c>
      <c r="I51" s="263" t="s">
        <v>160</v>
      </c>
      <c r="J51" s="263" t="s">
        <v>243</v>
      </c>
      <c r="K51" s="263" t="s">
        <v>453</v>
      </c>
      <c r="L51" s="11"/>
      <c r="M51" s="11"/>
      <c r="N51" s="11"/>
      <c r="O51" s="11"/>
      <c r="P51" s="11"/>
      <c r="Q51" s="11"/>
      <c r="R51" s="11"/>
      <c r="S51" s="11"/>
      <c r="T51" s="11"/>
      <c r="U51" s="11"/>
      <c r="V51" s="11"/>
      <c r="W51" s="11"/>
      <c r="X51" s="11"/>
    </row>
    <row r="52" spans="1:24" s="10" customFormat="1" ht="30" hidden="1">
      <c r="B52" s="322" t="s">
        <v>286</v>
      </c>
      <c r="C52" s="263" t="s">
        <v>143</v>
      </c>
      <c r="D52" s="266" t="s">
        <v>287</v>
      </c>
      <c r="E52" s="266"/>
      <c r="F52" s="267">
        <v>44256</v>
      </c>
      <c r="G52" s="333">
        <v>44278</v>
      </c>
      <c r="H52" s="263" t="s">
        <v>97</v>
      </c>
      <c r="I52" s="263" t="s">
        <v>160</v>
      </c>
      <c r="J52" s="263" t="s">
        <v>426</v>
      </c>
      <c r="K52" s="263"/>
      <c r="L52" s="11"/>
      <c r="M52" s="11"/>
      <c r="N52" s="11"/>
      <c r="O52" s="11"/>
      <c r="P52" s="11"/>
      <c r="Q52" s="11"/>
      <c r="R52" s="11"/>
      <c r="S52" s="11"/>
      <c r="T52" s="11"/>
      <c r="U52" s="11"/>
      <c r="V52" s="11"/>
      <c r="W52" s="11"/>
      <c r="X52" s="11"/>
    </row>
    <row r="53" spans="1:24" s="10" customFormat="1" ht="45" hidden="1">
      <c r="B53" s="322" t="s">
        <v>288</v>
      </c>
      <c r="C53" s="259" t="s">
        <v>143</v>
      </c>
      <c r="D53" s="266" t="s">
        <v>289</v>
      </c>
      <c r="E53" s="266"/>
      <c r="F53" s="267">
        <v>44256</v>
      </c>
      <c r="G53" s="333">
        <v>44278</v>
      </c>
      <c r="H53" s="263" t="s">
        <v>97</v>
      </c>
      <c r="I53" s="263" t="s">
        <v>160</v>
      </c>
      <c r="J53" s="263" t="s">
        <v>426</v>
      </c>
      <c r="K53" s="263"/>
      <c r="L53" s="11"/>
      <c r="M53" s="11"/>
      <c r="N53" s="11"/>
      <c r="O53" s="11"/>
      <c r="P53" s="11"/>
      <c r="Q53" s="11"/>
      <c r="R53" s="11"/>
      <c r="S53" s="11"/>
      <c r="T53" s="11"/>
      <c r="U53" s="11"/>
      <c r="V53" s="11"/>
      <c r="W53" s="11"/>
      <c r="X53" s="11"/>
    </row>
    <row r="54" spans="1:24" s="10" customFormat="1" ht="45" hidden="1">
      <c r="A54" s="10" t="s">
        <v>124</v>
      </c>
      <c r="B54" s="322" t="s">
        <v>291</v>
      </c>
      <c r="C54" s="255" t="s">
        <v>143</v>
      </c>
      <c r="D54" s="266" t="s">
        <v>290</v>
      </c>
      <c r="E54" s="266"/>
      <c r="F54" s="267">
        <v>44256</v>
      </c>
      <c r="G54" s="333">
        <v>44278</v>
      </c>
      <c r="H54" s="263" t="s">
        <v>97</v>
      </c>
      <c r="I54" s="263" t="s">
        <v>160</v>
      </c>
      <c r="J54" s="263" t="s">
        <v>243</v>
      </c>
      <c r="K54" s="263" t="s">
        <v>454</v>
      </c>
      <c r="L54" s="11"/>
      <c r="M54" s="11"/>
      <c r="N54" s="11"/>
      <c r="O54" s="11"/>
      <c r="P54" s="11"/>
      <c r="Q54" s="11"/>
      <c r="R54" s="11"/>
      <c r="S54" s="11"/>
      <c r="T54" s="11"/>
      <c r="U54" s="11"/>
      <c r="V54" s="11"/>
      <c r="W54" s="11"/>
      <c r="X54" s="11"/>
    </row>
    <row r="55" spans="1:24" s="10" customFormat="1" ht="30" hidden="1">
      <c r="B55" s="322" t="s">
        <v>292</v>
      </c>
      <c r="C55" s="255" t="s">
        <v>12</v>
      </c>
      <c r="D55" s="266" t="s">
        <v>293</v>
      </c>
      <c r="E55" s="266"/>
      <c r="F55" s="267">
        <v>44256</v>
      </c>
      <c r="G55" s="333">
        <v>44280</v>
      </c>
      <c r="H55" s="263" t="s">
        <v>97</v>
      </c>
      <c r="I55" s="263" t="s">
        <v>160</v>
      </c>
      <c r="J55" s="263" t="s">
        <v>243</v>
      </c>
      <c r="K55" s="263" t="s">
        <v>451</v>
      </c>
      <c r="L55" s="11"/>
      <c r="M55" s="11"/>
      <c r="N55" s="11"/>
      <c r="O55" s="11"/>
      <c r="P55" s="11"/>
      <c r="Q55" s="11"/>
      <c r="R55" s="11"/>
      <c r="S55" s="11"/>
      <c r="T55" s="11"/>
      <c r="U55" s="11"/>
      <c r="V55" s="11"/>
      <c r="W55" s="11"/>
      <c r="X55" s="11"/>
    </row>
    <row r="56" spans="1:24" s="10" customFormat="1" ht="60" hidden="1">
      <c r="B56" s="322" t="s">
        <v>294</v>
      </c>
      <c r="C56" s="255" t="s">
        <v>10</v>
      </c>
      <c r="D56" s="266" t="s">
        <v>821</v>
      </c>
      <c r="E56" s="266"/>
      <c r="F56" s="267">
        <v>44256</v>
      </c>
      <c r="G56" s="333">
        <v>44280</v>
      </c>
      <c r="H56" s="263" t="s">
        <v>114</v>
      </c>
      <c r="I56" s="263" t="s">
        <v>160</v>
      </c>
      <c r="J56" s="258" t="s">
        <v>243</v>
      </c>
      <c r="K56" s="263" t="s">
        <v>820</v>
      </c>
      <c r="L56" s="11"/>
      <c r="M56" s="11"/>
      <c r="N56" s="11"/>
      <c r="O56" s="11"/>
      <c r="P56" s="11"/>
      <c r="Q56" s="11"/>
      <c r="R56" s="11"/>
      <c r="S56" s="11"/>
      <c r="T56" s="11"/>
      <c r="U56" s="11"/>
      <c r="V56" s="11"/>
      <c r="W56" s="11"/>
      <c r="X56" s="11"/>
    </row>
    <row r="57" spans="1:24" s="10" customFormat="1" ht="30">
      <c r="B57" s="322" t="s">
        <v>295</v>
      </c>
      <c r="C57" s="255" t="s">
        <v>10</v>
      </c>
      <c r="D57" s="266" t="s">
        <v>296</v>
      </c>
      <c r="E57" s="266"/>
      <c r="F57" s="267">
        <v>44256</v>
      </c>
      <c r="G57" s="333">
        <v>44280</v>
      </c>
      <c r="H57" s="332" t="s">
        <v>93</v>
      </c>
      <c r="I57" s="263" t="s">
        <v>160</v>
      </c>
      <c r="J57" s="258" t="s">
        <v>243</v>
      </c>
      <c r="K57" s="263" t="s">
        <v>818</v>
      </c>
      <c r="L57" s="11"/>
      <c r="M57" s="11"/>
      <c r="N57" s="11"/>
      <c r="O57" s="11"/>
      <c r="P57" s="11"/>
      <c r="Q57" s="11"/>
      <c r="R57" s="11"/>
      <c r="S57" s="11"/>
      <c r="T57" s="11"/>
      <c r="U57" s="11"/>
      <c r="V57" s="11"/>
      <c r="W57" s="11"/>
      <c r="X57" s="11"/>
    </row>
    <row r="58" spans="1:24" s="10" customFormat="1" ht="45">
      <c r="B58" s="322" t="s">
        <v>297</v>
      </c>
      <c r="C58" s="263" t="s">
        <v>10</v>
      </c>
      <c r="D58" s="266" t="s">
        <v>298</v>
      </c>
      <c r="E58" s="266"/>
      <c r="F58" s="267">
        <v>44256</v>
      </c>
      <c r="G58" s="333">
        <v>44280</v>
      </c>
      <c r="H58" s="263" t="s">
        <v>93</v>
      </c>
      <c r="I58" s="263" t="s">
        <v>160</v>
      </c>
      <c r="J58" s="263" t="s">
        <v>243</v>
      </c>
      <c r="K58" s="263" t="s">
        <v>819</v>
      </c>
      <c r="L58" s="11"/>
      <c r="M58" s="11"/>
      <c r="N58" s="11"/>
      <c r="O58" s="11"/>
      <c r="P58" s="11"/>
      <c r="Q58" s="11"/>
      <c r="R58" s="11"/>
      <c r="S58" s="11"/>
      <c r="T58" s="11"/>
      <c r="U58" s="11"/>
      <c r="V58" s="11"/>
      <c r="W58" s="11"/>
      <c r="X58" s="11"/>
    </row>
    <row r="59" spans="1:24" s="10" customFormat="1" ht="30">
      <c r="B59" s="322" t="s">
        <v>299</v>
      </c>
      <c r="C59" s="263" t="s">
        <v>10</v>
      </c>
      <c r="D59" s="266" t="s">
        <v>300</v>
      </c>
      <c r="E59" s="266"/>
      <c r="F59" s="267">
        <v>44256</v>
      </c>
      <c r="G59" s="333">
        <v>44280</v>
      </c>
      <c r="H59" s="263" t="s">
        <v>93</v>
      </c>
      <c r="I59" s="263" t="s">
        <v>160</v>
      </c>
      <c r="J59" s="258" t="s">
        <v>243</v>
      </c>
      <c r="K59" s="263" t="s">
        <v>822</v>
      </c>
      <c r="L59" s="11"/>
      <c r="M59" s="11"/>
      <c r="N59" s="11"/>
      <c r="O59" s="11"/>
      <c r="P59" s="11"/>
      <c r="Q59" s="11"/>
      <c r="R59" s="11"/>
      <c r="S59" s="11"/>
      <c r="T59" s="11"/>
      <c r="U59" s="11"/>
      <c r="V59" s="11"/>
      <c r="W59" s="11"/>
      <c r="X59" s="11"/>
    </row>
    <row r="60" spans="1:24" s="10" customFormat="1" ht="45" hidden="1">
      <c r="B60" s="322" t="s">
        <v>301</v>
      </c>
      <c r="C60" s="263" t="s">
        <v>10</v>
      </c>
      <c r="D60" s="266" t="s">
        <v>823</v>
      </c>
      <c r="E60" s="266"/>
      <c r="F60" s="267">
        <v>44287</v>
      </c>
      <c r="G60" s="333">
        <v>44292</v>
      </c>
      <c r="H60" s="263" t="s">
        <v>316</v>
      </c>
      <c r="I60" s="263" t="s">
        <v>160</v>
      </c>
      <c r="J60" s="258" t="s">
        <v>243</v>
      </c>
      <c r="K60" s="263" t="s">
        <v>824</v>
      </c>
      <c r="L60" s="11"/>
      <c r="M60" s="11"/>
      <c r="N60" s="11"/>
      <c r="O60" s="11"/>
      <c r="P60" s="11"/>
      <c r="Q60" s="11"/>
      <c r="R60" s="11"/>
      <c r="S60" s="11"/>
      <c r="T60" s="11"/>
      <c r="U60" s="11"/>
      <c r="V60" s="11"/>
      <c r="W60" s="11"/>
      <c r="X60" s="11"/>
    </row>
    <row r="61" spans="1:24" s="10" customFormat="1" ht="30" hidden="1">
      <c r="B61" s="322" t="s">
        <v>305</v>
      </c>
      <c r="C61" s="263" t="s">
        <v>10</v>
      </c>
      <c r="D61" s="266" t="s">
        <v>302</v>
      </c>
      <c r="E61" s="266"/>
      <c r="F61" s="267">
        <v>44287</v>
      </c>
      <c r="G61" s="333">
        <v>44292</v>
      </c>
      <c r="H61" s="263" t="s">
        <v>316</v>
      </c>
      <c r="I61" s="263" t="s">
        <v>160</v>
      </c>
      <c r="J61" s="263" t="s">
        <v>243</v>
      </c>
      <c r="K61" s="263" t="s">
        <v>346</v>
      </c>
      <c r="L61" s="11"/>
      <c r="M61" s="11"/>
      <c r="N61" s="11"/>
      <c r="O61" s="11"/>
      <c r="P61" s="11"/>
      <c r="Q61" s="11"/>
      <c r="R61" s="11"/>
      <c r="S61" s="11"/>
      <c r="T61" s="11"/>
      <c r="U61" s="11"/>
      <c r="V61" s="11"/>
      <c r="W61" s="11"/>
      <c r="X61" s="11"/>
    </row>
    <row r="62" spans="1:24" s="10" customFormat="1" ht="30">
      <c r="B62" s="322" t="s">
        <v>306</v>
      </c>
      <c r="C62" s="263" t="s">
        <v>10</v>
      </c>
      <c r="D62" s="266" t="s">
        <v>309</v>
      </c>
      <c r="E62" s="266"/>
      <c r="F62" s="267">
        <v>44287</v>
      </c>
      <c r="G62" s="333">
        <v>44292</v>
      </c>
      <c r="H62" s="263" t="s">
        <v>93</v>
      </c>
      <c r="I62" s="263" t="s">
        <v>160</v>
      </c>
      <c r="J62" s="263" t="s">
        <v>243</v>
      </c>
      <c r="K62" s="263" t="s">
        <v>344</v>
      </c>
      <c r="L62" s="11"/>
      <c r="M62" s="11"/>
      <c r="N62" s="11"/>
      <c r="O62" s="11"/>
      <c r="P62" s="11"/>
      <c r="Q62" s="11"/>
      <c r="R62" s="11"/>
      <c r="S62" s="11"/>
      <c r="T62" s="11"/>
      <c r="U62" s="11"/>
      <c r="V62" s="11"/>
      <c r="W62" s="11"/>
      <c r="X62" s="11"/>
    </row>
    <row r="63" spans="1:24" s="10" customFormat="1" ht="30">
      <c r="B63" s="322" t="s">
        <v>307</v>
      </c>
      <c r="C63" s="263" t="s">
        <v>10</v>
      </c>
      <c r="D63" s="266" t="s">
        <v>303</v>
      </c>
      <c r="E63" s="266"/>
      <c r="F63" s="267">
        <v>44287</v>
      </c>
      <c r="G63" s="333">
        <v>44292</v>
      </c>
      <c r="H63" s="263" t="s">
        <v>93</v>
      </c>
      <c r="I63" s="263" t="s">
        <v>160</v>
      </c>
      <c r="J63" s="258" t="s">
        <v>243</v>
      </c>
      <c r="K63" s="263" t="s">
        <v>825</v>
      </c>
      <c r="L63" s="11"/>
      <c r="M63" s="11"/>
      <c r="N63" s="11"/>
      <c r="O63" s="11"/>
      <c r="P63" s="11"/>
      <c r="Q63" s="11"/>
      <c r="R63" s="11"/>
      <c r="S63" s="11"/>
      <c r="T63" s="11"/>
      <c r="U63" s="11"/>
      <c r="V63" s="11"/>
      <c r="W63" s="11"/>
      <c r="X63" s="11"/>
    </row>
    <row r="64" spans="1:24" ht="60" hidden="1">
      <c r="B64" s="322" t="s">
        <v>308</v>
      </c>
      <c r="C64" s="263" t="s">
        <v>10</v>
      </c>
      <c r="D64" s="266" t="s">
        <v>304</v>
      </c>
      <c r="E64" s="266"/>
      <c r="F64" s="267">
        <v>44287</v>
      </c>
      <c r="G64" s="333">
        <v>44292</v>
      </c>
      <c r="H64" s="263" t="s">
        <v>98</v>
      </c>
      <c r="I64" s="263" t="s">
        <v>160</v>
      </c>
      <c r="J64" s="258" t="s">
        <v>243</v>
      </c>
      <c r="K64" s="263" t="s">
        <v>826</v>
      </c>
    </row>
    <row r="65" spans="1:24" ht="30" hidden="1">
      <c r="B65" s="322" t="s">
        <v>312</v>
      </c>
      <c r="C65" s="259" t="s">
        <v>140</v>
      </c>
      <c r="D65" s="266" t="s">
        <v>313</v>
      </c>
      <c r="E65" s="266"/>
      <c r="F65" s="267">
        <v>44287</v>
      </c>
      <c r="G65" s="333">
        <v>44299</v>
      </c>
      <c r="H65" s="263" t="s">
        <v>97</v>
      </c>
      <c r="I65" s="263" t="s">
        <v>160</v>
      </c>
      <c r="J65" s="263" t="s">
        <v>243</v>
      </c>
      <c r="K65" s="263" t="s">
        <v>444</v>
      </c>
    </row>
    <row r="66" spans="1:24" s="10" customFormat="1" ht="30">
      <c r="B66" s="322" t="s">
        <v>314</v>
      </c>
      <c r="C66" s="259" t="s">
        <v>10</v>
      </c>
      <c r="D66" s="266" t="s">
        <v>315</v>
      </c>
      <c r="E66" s="266"/>
      <c r="F66" s="267">
        <v>44287</v>
      </c>
      <c r="G66" s="333">
        <v>44299</v>
      </c>
      <c r="H66" s="263" t="s">
        <v>93</v>
      </c>
      <c r="I66" s="263" t="s">
        <v>160</v>
      </c>
      <c r="J66" s="263" t="s">
        <v>243</v>
      </c>
      <c r="K66" s="263" t="s">
        <v>345</v>
      </c>
      <c r="L66" s="11"/>
      <c r="M66" s="11"/>
      <c r="N66" s="11"/>
      <c r="O66" s="11"/>
      <c r="P66" s="11"/>
      <c r="Q66" s="11"/>
      <c r="R66" s="11"/>
      <c r="S66" s="11"/>
      <c r="T66" s="11"/>
      <c r="U66" s="11"/>
      <c r="V66" s="11"/>
      <c r="W66" s="11"/>
      <c r="X66" s="11"/>
    </row>
    <row r="67" spans="1:24" s="10" customFormat="1" ht="30" hidden="1">
      <c r="B67" s="322" t="s">
        <v>320</v>
      </c>
      <c r="C67" s="259" t="s">
        <v>140</v>
      </c>
      <c r="D67" s="266" t="s">
        <v>321</v>
      </c>
      <c r="E67" s="266"/>
      <c r="F67" s="267">
        <v>44287</v>
      </c>
      <c r="G67" s="333">
        <v>44301</v>
      </c>
      <c r="H67" s="263" t="s">
        <v>97</v>
      </c>
      <c r="I67" s="263" t="s">
        <v>160</v>
      </c>
      <c r="J67" s="263" t="s">
        <v>243</v>
      </c>
      <c r="K67" s="263" t="s">
        <v>500</v>
      </c>
      <c r="L67" s="11"/>
      <c r="M67" s="11"/>
      <c r="N67" s="11"/>
      <c r="O67" s="11"/>
      <c r="P67" s="11"/>
      <c r="Q67" s="11"/>
      <c r="R67" s="11"/>
      <c r="S67" s="11"/>
      <c r="T67" s="11"/>
      <c r="U67" s="11"/>
      <c r="V67" s="11"/>
      <c r="W67" s="11"/>
      <c r="X67" s="11"/>
    </row>
    <row r="68" spans="1:24" s="10" customFormat="1" ht="45">
      <c r="B68" s="322" t="s">
        <v>322</v>
      </c>
      <c r="C68" s="255" t="s">
        <v>140</v>
      </c>
      <c r="D68" s="266" t="s">
        <v>323</v>
      </c>
      <c r="E68" s="266"/>
      <c r="F68" s="267">
        <v>44287</v>
      </c>
      <c r="G68" s="333">
        <v>44301</v>
      </c>
      <c r="H68" s="263" t="s">
        <v>93</v>
      </c>
      <c r="I68" s="263"/>
      <c r="J68" s="263"/>
      <c r="K68" s="263"/>
      <c r="L68" s="11"/>
      <c r="M68" s="11"/>
      <c r="N68" s="11"/>
      <c r="O68" s="11"/>
      <c r="P68" s="11"/>
      <c r="Q68" s="11"/>
      <c r="R68" s="11"/>
      <c r="S68" s="11"/>
      <c r="T68" s="11"/>
      <c r="U68" s="11"/>
      <c r="V68" s="11"/>
      <c r="W68" s="11"/>
      <c r="X68" s="11"/>
    </row>
    <row r="69" spans="1:24" s="10" customFormat="1" ht="30" hidden="1">
      <c r="A69" s="12"/>
      <c r="B69" s="322" t="s">
        <v>324</v>
      </c>
      <c r="C69" s="255" t="s">
        <v>140</v>
      </c>
      <c r="D69" s="266" t="s">
        <v>328</v>
      </c>
      <c r="E69" s="266"/>
      <c r="F69" s="267">
        <v>44287</v>
      </c>
      <c r="G69" s="333">
        <v>44308</v>
      </c>
      <c r="H69" s="263" t="s">
        <v>97</v>
      </c>
      <c r="I69" s="263" t="s">
        <v>160</v>
      </c>
      <c r="J69" s="263" t="s">
        <v>243</v>
      </c>
      <c r="K69" s="263" t="s">
        <v>445</v>
      </c>
      <c r="L69" s="11"/>
      <c r="M69" s="11"/>
      <c r="N69" s="11"/>
      <c r="O69" s="11"/>
      <c r="P69" s="11"/>
      <c r="Q69" s="11"/>
      <c r="R69" s="11"/>
      <c r="S69" s="11"/>
      <c r="T69" s="11"/>
      <c r="U69" s="11"/>
      <c r="V69" s="11"/>
      <c r="W69" s="11"/>
      <c r="X69" s="11"/>
    </row>
    <row r="70" spans="1:24" s="10" customFormat="1" ht="30" hidden="1">
      <c r="B70" s="322" t="s">
        <v>325</v>
      </c>
      <c r="C70" s="255" t="s">
        <v>140</v>
      </c>
      <c r="D70" s="266" t="s">
        <v>329</v>
      </c>
      <c r="E70" s="266"/>
      <c r="F70" s="267">
        <v>44287</v>
      </c>
      <c r="G70" s="333">
        <v>44308</v>
      </c>
      <c r="H70" s="263" t="s">
        <v>97</v>
      </c>
      <c r="I70" s="263" t="s">
        <v>160</v>
      </c>
      <c r="J70" s="263" t="s">
        <v>243</v>
      </c>
      <c r="K70" s="263" t="s">
        <v>446</v>
      </c>
      <c r="L70" s="11"/>
      <c r="M70" s="11"/>
      <c r="N70" s="11"/>
      <c r="O70" s="11"/>
      <c r="P70" s="11"/>
      <c r="Q70" s="11"/>
      <c r="R70" s="11"/>
      <c r="S70" s="11"/>
      <c r="T70" s="11"/>
      <c r="U70" s="11"/>
      <c r="V70" s="11"/>
      <c r="W70" s="11"/>
      <c r="X70" s="11"/>
    </row>
    <row r="71" spans="1:24" s="10" customFormat="1" ht="30" hidden="1">
      <c r="B71" s="322" t="s">
        <v>326</v>
      </c>
      <c r="C71" s="255" t="s">
        <v>140</v>
      </c>
      <c r="D71" s="266" t="s">
        <v>330</v>
      </c>
      <c r="E71" s="266"/>
      <c r="F71" s="267">
        <v>44287</v>
      </c>
      <c r="G71" s="333">
        <v>44308</v>
      </c>
      <c r="H71" s="331" t="s">
        <v>97</v>
      </c>
      <c r="I71" s="263" t="s">
        <v>160</v>
      </c>
      <c r="J71" s="263" t="s">
        <v>243</v>
      </c>
      <c r="K71" s="263" t="s">
        <v>447</v>
      </c>
      <c r="L71" s="11"/>
      <c r="M71" s="11"/>
      <c r="N71" s="11"/>
      <c r="O71" s="11"/>
      <c r="P71" s="11"/>
      <c r="Q71" s="11"/>
      <c r="R71" s="11"/>
      <c r="S71" s="11"/>
      <c r="T71" s="11"/>
      <c r="U71" s="11"/>
      <c r="V71" s="11"/>
      <c r="W71" s="11"/>
      <c r="X71" s="11"/>
    </row>
    <row r="72" spans="1:24" s="10" customFormat="1" ht="30" hidden="1">
      <c r="B72" s="322" t="s">
        <v>327</v>
      </c>
      <c r="C72" s="255" t="s">
        <v>140</v>
      </c>
      <c r="D72" s="266" t="s">
        <v>331</v>
      </c>
      <c r="E72" s="266"/>
      <c r="F72" s="267">
        <v>44287</v>
      </c>
      <c r="G72" s="333">
        <v>44308</v>
      </c>
      <c r="H72" s="331" t="s">
        <v>97</v>
      </c>
      <c r="I72" s="263" t="s">
        <v>160</v>
      </c>
      <c r="J72" s="263" t="s">
        <v>243</v>
      </c>
      <c r="K72" s="263" t="s">
        <v>448</v>
      </c>
      <c r="L72" s="11"/>
      <c r="M72" s="11"/>
      <c r="N72" s="11"/>
      <c r="O72" s="11"/>
      <c r="P72" s="11"/>
      <c r="Q72" s="11"/>
      <c r="R72" s="11"/>
      <c r="S72" s="11"/>
      <c r="T72" s="11"/>
      <c r="U72" s="11"/>
      <c r="V72" s="11"/>
      <c r="W72" s="11"/>
      <c r="X72" s="11"/>
    </row>
    <row r="73" spans="1:24" s="10" customFormat="1" ht="30" hidden="1">
      <c r="B73" s="86" t="s">
        <v>599</v>
      </c>
      <c r="C73" s="86" t="s">
        <v>11</v>
      </c>
      <c r="D73" s="87" t="s">
        <v>598</v>
      </c>
      <c r="E73" s="87"/>
      <c r="F73" s="85">
        <v>44287</v>
      </c>
      <c r="G73" s="333">
        <v>44308</v>
      </c>
      <c r="H73" s="86" t="s">
        <v>95</v>
      </c>
      <c r="I73" s="88" t="s">
        <v>160</v>
      </c>
      <c r="J73" s="263" t="s">
        <v>426</v>
      </c>
      <c r="K73" s="263"/>
      <c r="L73" s="11"/>
      <c r="M73" s="11"/>
      <c r="N73" s="11"/>
      <c r="O73" s="11"/>
      <c r="P73" s="11"/>
      <c r="Q73" s="11"/>
      <c r="R73" s="11"/>
      <c r="S73" s="11"/>
      <c r="T73" s="11"/>
      <c r="U73" s="11"/>
      <c r="V73" s="11"/>
      <c r="W73" s="11"/>
      <c r="X73" s="11"/>
    </row>
    <row r="74" spans="1:24" s="10" customFormat="1" ht="45" hidden="1">
      <c r="B74" s="86" t="s">
        <v>691</v>
      </c>
      <c r="C74" s="86" t="s">
        <v>11</v>
      </c>
      <c r="D74" s="87" t="s">
        <v>692</v>
      </c>
      <c r="E74" s="87"/>
      <c r="F74" s="85">
        <v>44287</v>
      </c>
      <c r="G74" s="333">
        <v>44308</v>
      </c>
      <c r="H74" s="86" t="s">
        <v>95</v>
      </c>
      <c r="I74" s="88" t="s">
        <v>160</v>
      </c>
      <c r="J74" s="263" t="s">
        <v>426</v>
      </c>
      <c r="K74" s="263"/>
      <c r="L74" s="11"/>
      <c r="M74" s="11"/>
      <c r="N74" s="11"/>
      <c r="O74" s="11"/>
      <c r="P74" s="11"/>
      <c r="Q74" s="11"/>
      <c r="R74" s="11"/>
      <c r="S74" s="11"/>
      <c r="T74" s="11"/>
      <c r="U74" s="11"/>
      <c r="V74" s="11"/>
      <c r="W74" s="11"/>
      <c r="X74" s="11"/>
    </row>
    <row r="75" spans="1:24" s="10" customFormat="1" ht="30" hidden="1">
      <c r="B75" s="322" t="s">
        <v>347</v>
      </c>
      <c r="C75" s="255" t="s">
        <v>12</v>
      </c>
      <c r="D75" s="266" t="s">
        <v>348</v>
      </c>
      <c r="E75" s="266"/>
      <c r="F75" s="267">
        <v>44287</v>
      </c>
      <c r="G75" s="333">
        <v>44313</v>
      </c>
      <c r="H75" s="331" t="s">
        <v>97</v>
      </c>
      <c r="I75" s="263" t="s">
        <v>160</v>
      </c>
      <c r="J75" s="263" t="s">
        <v>243</v>
      </c>
      <c r="K75" s="263" t="s">
        <v>576</v>
      </c>
      <c r="L75" s="11"/>
      <c r="M75" s="11"/>
      <c r="N75" s="11"/>
      <c r="O75" s="11"/>
      <c r="P75" s="11"/>
      <c r="Q75" s="11"/>
      <c r="R75" s="11"/>
      <c r="S75" s="11"/>
      <c r="T75" s="11"/>
      <c r="U75" s="11"/>
      <c r="V75" s="11"/>
      <c r="W75" s="11"/>
      <c r="X75" s="11"/>
    </row>
    <row r="76" spans="1:24" s="10" customFormat="1" ht="45" hidden="1">
      <c r="B76" s="322" t="s">
        <v>349</v>
      </c>
      <c r="C76" s="255" t="s">
        <v>11</v>
      </c>
      <c r="D76" s="266" t="s">
        <v>350</v>
      </c>
      <c r="E76" s="266"/>
      <c r="F76" s="267">
        <v>44287</v>
      </c>
      <c r="G76" s="333">
        <v>44313</v>
      </c>
      <c r="H76" s="331" t="s">
        <v>116</v>
      </c>
      <c r="I76" s="263"/>
      <c r="J76" s="263"/>
      <c r="K76" s="263"/>
      <c r="L76" s="11"/>
      <c r="M76" s="11"/>
      <c r="N76" s="11"/>
      <c r="O76" s="11"/>
      <c r="P76" s="11"/>
      <c r="Q76" s="11"/>
      <c r="R76" s="11"/>
      <c r="S76" s="11"/>
      <c r="T76" s="11"/>
      <c r="U76" s="11"/>
      <c r="V76" s="11"/>
      <c r="W76" s="11"/>
      <c r="X76" s="11"/>
    </row>
    <row r="77" spans="1:24" s="10" customFormat="1" ht="30" hidden="1">
      <c r="B77" s="322" t="s">
        <v>351</v>
      </c>
      <c r="C77" s="255" t="s">
        <v>11</v>
      </c>
      <c r="D77" s="266" t="s">
        <v>352</v>
      </c>
      <c r="E77" s="266"/>
      <c r="F77" s="267">
        <v>44287</v>
      </c>
      <c r="G77" s="333">
        <v>44313</v>
      </c>
      <c r="H77" s="331" t="s">
        <v>116</v>
      </c>
      <c r="I77" s="263"/>
      <c r="J77" s="263"/>
      <c r="K77" s="263"/>
      <c r="L77" s="11"/>
      <c r="M77" s="11"/>
      <c r="N77" s="11"/>
      <c r="O77" s="11"/>
      <c r="P77" s="11"/>
      <c r="Q77" s="11"/>
      <c r="R77" s="11"/>
      <c r="S77" s="11"/>
      <c r="T77" s="11"/>
      <c r="U77" s="11"/>
      <c r="V77" s="11"/>
      <c r="W77" s="11"/>
      <c r="X77" s="11"/>
    </row>
    <row r="78" spans="1:24" s="10" customFormat="1" ht="45" hidden="1">
      <c r="B78" s="360" t="s">
        <v>355</v>
      </c>
      <c r="C78" s="255" t="s">
        <v>11</v>
      </c>
      <c r="D78" s="266" t="s">
        <v>353</v>
      </c>
      <c r="E78" s="266"/>
      <c r="F78" s="267">
        <v>44287</v>
      </c>
      <c r="G78" s="333">
        <v>44313</v>
      </c>
      <c r="H78" s="331" t="s">
        <v>104</v>
      </c>
      <c r="I78" s="263" t="s">
        <v>160</v>
      </c>
      <c r="J78" s="263"/>
      <c r="K78" s="263"/>
      <c r="L78" s="11"/>
      <c r="M78" s="11"/>
      <c r="N78" s="11"/>
      <c r="O78" s="11"/>
      <c r="P78" s="11"/>
      <c r="Q78" s="11"/>
      <c r="R78" s="11"/>
      <c r="S78" s="11"/>
      <c r="T78" s="11"/>
      <c r="U78" s="11"/>
      <c r="V78" s="11"/>
      <c r="W78" s="11"/>
      <c r="X78" s="11"/>
    </row>
    <row r="79" spans="1:24" s="10" customFormat="1" ht="30" hidden="1">
      <c r="B79" s="322" t="s">
        <v>354</v>
      </c>
      <c r="C79" s="255" t="s">
        <v>11</v>
      </c>
      <c r="D79" s="266" t="s">
        <v>356</v>
      </c>
      <c r="E79" s="266"/>
      <c r="F79" s="267">
        <v>44287</v>
      </c>
      <c r="G79" s="333">
        <v>44313</v>
      </c>
      <c r="H79" s="331" t="s">
        <v>104</v>
      </c>
      <c r="I79" s="263"/>
      <c r="J79" s="263"/>
      <c r="K79" s="263"/>
      <c r="L79" s="11"/>
      <c r="M79" s="11"/>
      <c r="N79" s="11"/>
      <c r="O79" s="11"/>
      <c r="P79" s="11"/>
      <c r="Q79" s="11"/>
      <c r="R79" s="11"/>
      <c r="S79" s="11"/>
      <c r="T79" s="11"/>
      <c r="U79" s="11"/>
      <c r="V79" s="11"/>
      <c r="W79" s="11"/>
      <c r="X79" s="11"/>
    </row>
    <row r="80" spans="1:24" s="10" customFormat="1" ht="30" hidden="1">
      <c r="B80" s="322" t="s">
        <v>357</v>
      </c>
      <c r="C80" s="255" t="s">
        <v>11</v>
      </c>
      <c r="D80" s="266" t="s">
        <v>358</v>
      </c>
      <c r="E80" s="266"/>
      <c r="F80" s="267">
        <v>44287</v>
      </c>
      <c r="G80" s="333">
        <v>44313</v>
      </c>
      <c r="H80" s="331" t="s">
        <v>94</v>
      </c>
      <c r="I80" s="263"/>
      <c r="J80" s="263"/>
      <c r="K80" s="263"/>
      <c r="L80" s="11"/>
      <c r="M80" s="11"/>
      <c r="N80" s="11"/>
      <c r="O80" s="11"/>
      <c r="P80" s="11"/>
      <c r="Q80" s="11"/>
      <c r="R80" s="11"/>
      <c r="S80" s="11"/>
      <c r="T80" s="11"/>
      <c r="U80" s="11"/>
      <c r="V80" s="11"/>
      <c r="W80" s="11"/>
      <c r="X80" s="11"/>
    </row>
    <row r="81" spans="2:24" s="10" customFormat="1" ht="45" hidden="1">
      <c r="B81" s="322" t="s">
        <v>359</v>
      </c>
      <c r="C81" s="255" t="s">
        <v>11</v>
      </c>
      <c r="D81" s="266" t="s">
        <v>360</v>
      </c>
      <c r="E81" s="266"/>
      <c r="F81" s="267">
        <v>44287</v>
      </c>
      <c r="G81" s="333">
        <v>44313</v>
      </c>
      <c r="H81" s="331" t="s">
        <v>102</v>
      </c>
      <c r="I81" s="263"/>
      <c r="J81" s="263"/>
      <c r="K81" s="263"/>
      <c r="L81" s="11"/>
      <c r="M81" s="11"/>
      <c r="N81" s="11"/>
      <c r="O81" s="11"/>
      <c r="P81" s="11"/>
      <c r="Q81" s="11"/>
      <c r="R81" s="11"/>
      <c r="S81" s="11"/>
      <c r="T81" s="11"/>
      <c r="U81" s="11"/>
      <c r="V81" s="11"/>
      <c r="W81" s="11"/>
      <c r="X81" s="11"/>
    </row>
    <row r="82" spans="2:24" s="10" customFormat="1" hidden="1">
      <c r="B82" s="322" t="s">
        <v>361</v>
      </c>
      <c r="C82" s="255" t="s">
        <v>11</v>
      </c>
      <c r="D82" s="266" t="s">
        <v>362</v>
      </c>
      <c r="E82" s="266"/>
      <c r="F82" s="267">
        <v>44287</v>
      </c>
      <c r="G82" s="333">
        <v>44313</v>
      </c>
      <c r="H82" s="331" t="s">
        <v>106</v>
      </c>
      <c r="I82" s="263"/>
      <c r="J82" s="263"/>
      <c r="K82" s="263"/>
      <c r="L82" s="11"/>
      <c r="M82" s="11"/>
      <c r="N82" s="11"/>
      <c r="O82" s="11"/>
      <c r="P82" s="11"/>
      <c r="Q82" s="11"/>
      <c r="R82" s="11"/>
      <c r="S82" s="11"/>
      <c r="T82" s="11"/>
      <c r="U82" s="11"/>
      <c r="V82" s="11"/>
      <c r="W82" s="11"/>
      <c r="X82" s="11"/>
    </row>
    <row r="83" spans="2:24" s="10" customFormat="1" ht="60" hidden="1">
      <c r="B83" s="322" t="s">
        <v>363</v>
      </c>
      <c r="C83" s="255" t="s">
        <v>11</v>
      </c>
      <c r="D83" s="266" t="s">
        <v>364</v>
      </c>
      <c r="E83" s="266"/>
      <c r="F83" s="267">
        <v>44287</v>
      </c>
      <c r="G83" s="333">
        <v>44313</v>
      </c>
      <c r="H83" s="331" t="s">
        <v>102</v>
      </c>
      <c r="I83" s="263" t="s">
        <v>160</v>
      </c>
      <c r="J83" s="263"/>
      <c r="K83" s="263"/>
      <c r="L83" s="11"/>
      <c r="M83" s="11"/>
      <c r="N83" s="11"/>
      <c r="O83" s="11"/>
      <c r="P83" s="11"/>
      <c r="Q83" s="11"/>
      <c r="R83" s="11"/>
      <c r="S83" s="11"/>
      <c r="T83" s="11"/>
      <c r="U83" s="11"/>
      <c r="V83" s="11"/>
      <c r="W83" s="11"/>
      <c r="X83" s="11"/>
    </row>
    <row r="84" spans="2:24" s="10" customFormat="1" ht="30" hidden="1">
      <c r="B84" s="322" t="s">
        <v>365</v>
      </c>
      <c r="C84" s="255" t="s">
        <v>11</v>
      </c>
      <c r="D84" s="266" t="s">
        <v>366</v>
      </c>
      <c r="E84" s="266"/>
      <c r="F84" s="267">
        <v>44287</v>
      </c>
      <c r="G84" s="333">
        <v>44313</v>
      </c>
      <c r="H84" s="331" t="s">
        <v>95</v>
      </c>
      <c r="I84" s="263" t="s">
        <v>160</v>
      </c>
      <c r="J84" s="263" t="s">
        <v>426</v>
      </c>
      <c r="K84" s="263"/>
      <c r="L84" s="11"/>
      <c r="M84" s="11"/>
      <c r="N84" s="11"/>
      <c r="O84" s="11"/>
      <c r="P84" s="11"/>
      <c r="Q84" s="11"/>
      <c r="R84" s="11"/>
      <c r="S84" s="11"/>
      <c r="T84" s="11"/>
      <c r="U84" s="11"/>
      <c r="V84" s="11"/>
      <c r="W84" s="11"/>
      <c r="X84" s="11"/>
    </row>
    <row r="85" spans="2:24" s="10" customFormat="1" ht="30" hidden="1">
      <c r="B85" s="322" t="s">
        <v>333</v>
      </c>
      <c r="C85" s="263" t="s">
        <v>11</v>
      </c>
      <c r="D85" s="266" t="s">
        <v>332</v>
      </c>
      <c r="E85" s="266"/>
      <c r="F85" s="267">
        <v>44317</v>
      </c>
      <c r="G85" s="333">
        <v>44320</v>
      </c>
      <c r="H85" s="263" t="s">
        <v>96</v>
      </c>
      <c r="I85" s="263"/>
      <c r="J85" s="263"/>
      <c r="K85" s="263"/>
      <c r="L85" s="11"/>
      <c r="M85" s="11"/>
      <c r="N85" s="11"/>
      <c r="O85" s="11"/>
      <c r="P85" s="11"/>
      <c r="Q85" s="11"/>
      <c r="R85" s="11"/>
      <c r="S85" s="11"/>
      <c r="T85" s="11"/>
      <c r="U85" s="11"/>
      <c r="V85" s="11"/>
      <c r="W85" s="11"/>
      <c r="X85" s="11"/>
    </row>
    <row r="86" spans="2:24" s="10" customFormat="1" ht="30" hidden="1">
      <c r="B86" s="322" t="s">
        <v>335</v>
      </c>
      <c r="C86" s="263" t="s">
        <v>11</v>
      </c>
      <c r="D86" s="266" t="s">
        <v>334</v>
      </c>
      <c r="E86" s="266"/>
      <c r="F86" s="267">
        <v>44317</v>
      </c>
      <c r="G86" s="333">
        <v>44320</v>
      </c>
      <c r="H86" s="263" t="s">
        <v>95</v>
      </c>
      <c r="I86" s="263"/>
      <c r="J86" s="263"/>
      <c r="K86" s="263"/>
      <c r="L86" s="11"/>
      <c r="M86" s="11"/>
      <c r="N86" s="11"/>
      <c r="O86" s="11"/>
      <c r="P86" s="11"/>
      <c r="Q86" s="11"/>
      <c r="R86" s="11"/>
      <c r="S86" s="11"/>
      <c r="T86" s="11"/>
      <c r="U86" s="11"/>
      <c r="V86" s="11"/>
      <c r="W86" s="11"/>
      <c r="X86" s="11"/>
    </row>
    <row r="87" spans="2:24" s="10" customFormat="1" ht="60" hidden="1">
      <c r="B87" s="322" t="s">
        <v>336</v>
      </c>
      <c r="C87" s="259" t="s">
        <v>11</v>
      </c>
      <c r="D87" s="266" t="s">
        <v>337</v>
      </c>
      <c r="E87" s="266"/>
      <c r="F87" s="267">
        <v>44317</v>
      </c>
      <c r="G87" s="333">
        <v>44320</v>
      </c>
      <c r="H87" s="263" t="s">
        <v>104</v>
      </c>
      <c r="I87" s="263"/>
      <c r="J87" s="263"/>
      <c r="K87" s="263"/>
      <c r="L87" s="11"/>
      <c r="M87" s="11"/>
      <c r="N87" s="11"/>
      <c r="O87" s="11"/>
      <c r="P87" s="11"/>
      <c r="Q87" s="11"/>
      <c r="R87" s="11"/>
      <c r="S87" s="11"/>
      <c r="T87" s="11"/>
      <c r="U87" s="11"/>
      <c r="V87" s="11"/>
      <c r="W87" s="11"/>
      <c r="X87" s="11"/>
    </row>
    <row r="88" spans="2:24" s="10" customFormat="1" ht="30" hidden="1">
      <c r="B88" s="322" t="s">
        <v>338</v>
      </c>
      <c r="C88" s="259" t="s">
        <v>141</v>
      </c>
      <c r="D88" s="266" t="s">
        <v>339</v>
      </c>
      <c r="E88" s="266"/>
      <c r="F88" s="267">
        <v>44317</v>
      </c>
      <c r="G88" s="333">
        <v>44322</v>
      </c>
      <c r="H88" s="263" t="s">
        <v>97</v>
      </c>
      <c r="I88" s="263" t="s">
        <v>160</v>
      </c>
      <c r="J88" s="263" t="s">
        <v>243</v>
      </c>
      <c r="K88" s="263" t="s">
        <v>706</v>
      </c>
      <c r="L88" s="11"/>
      <c r="M88" s="11"/>
      <c r="N88" s="11"/>
      <c r="O88" s="11"/>
      <c r="P88" s="11"/>
      <c r="Q88" s="11"/>
      <c r="R88" s="11"/>
      <c r="S88" s="11"/>
      <c r="T88" s="11"/>
      <c r="U88" s="11"/>
      <c r="V88" s="11"/>
      <c r="W88" s="11"/>
      <c r="X88" s="11"/>
    </row>
    <row r="89" spans="2:24" s="10" customFormat="1" ht="30" hidden="1">
      <c r="B89" s="322" t="s">
        <v>340</v>
      </c>
      <c r="C89" s="259" t="s">
        <v>141</v>
      </c>
      <c r="D89" s="266" t="s">
        <v>341</v>
      </c>
      <c r="E89" s="266"/>
      <c r="F89" s="267">
        <v>44317</v>
      </c>
      <c r="G89" s="333">
        <v>44322</v>
      </c>
      <c r="H89" s="263" t="s">
        <v>97</v>
      </c>
      <c r="I89" s="263" t="s">
        <v>160</v>
      </c>
      <c r="J89" s="263" t="s">
        <v>243</v>
      </c>
      <c r="K89" s="263" t="s">
        <v>707</v>
      </c>
      <c r="L89" s="11"/>
      <c r="M89" s="11"/>
      <c r="N89" s="11"/>
      <c r="O89" s="11"/>
      <c r="P89" s="11"/>
      <c r="Q89" s="11"/>
      <c r="R89" s="11"/>
      <c r="S89" s="11"/>
      <c r="T89" s="11"/>
      <c r="U89" s="11"/>
      <c r="V89" s="11"/>
      <c r="W89" s="11"/>
      <c r="X89" s="11"/>
    </row>
    <row r="90" spans="2:24" s="10" customFormat="1" ht="30" hidden="1">
      <c r="B90" s="322" t="s">
        <v>342</v>
      </c>
      <c r="C90" s="259" t="s">
        <v>74</v>
      </c>
      <c r="D90" s="266" t="s">
        <v>343</v>
      </c>
      <c r="E90" s="266"/>
      <c r="F90" s="267">
        <v>44317</v>
      </c>
      <c r="G90" s="333">
        <v>44322</v>
      </c>
      <c r="H90" s="263" t="s">
        <v>97</v>
      </c>
      <c r="I90" s="263" t="s">
        <v>160</v>
      </c>
      <c r="J90" s="263" t="s">
        <v>243</v>
      </c>
      <c r="K90" s="263" t="s">
        <v>644</v>
      </c>
      <c r="L90" s="11"/>
      <c r="M90" s="11"/>
      <c r="N90" s="11"/>
      <c r="O90" s="11"/>
      <c r="P90" s="11"/>
      <c r="Q90" s="11"/>
      <c r="R90" s="11"/>
      <c r="S90" s="11"/>
      <c r="T90" s="11"/>
      <c r="U90" s="11"/>
      <c r="V90" s="11"/>
      <c r="W90" s="11"/>
      <c r="X90" s="11"/>
    </row>
    <row r="91" spans="2:24" s="10" customFormat="1" ht="30" hidden="1">
      <c r="B91" s="322" t="s">
        <v>368</v>
      </c>
      <c r="C91" s="263" t="s">
        <v>141</v>
      </c>
      <c r="D91" s="266" t="s">
        <v>367</v>
      </c>
      <c r="E91" s="266"/>
      <c r="F91" s="267">
        <v>44317</v>
      </c>
      <c r="G91" s="333">
        <v>44329</v>
      </c>
      <c r="H91" s="263" t="s">
        <v>97</v>
      </c>
      <c r="I91" s="263" t="s">
        <v>160</v>
      </c>
      <c r="J91" s="263" t="s">
        <v>243</v>
      </c>
      <c r="K91" s="263" t="s">
        <v>646</v>
      </c>
      <c r="L91" s="11"/>
      <c r="M91" s="11"/>
      <c r="N91" s="11"/>
      <c r="O91" s="11"/>
      <c r="P91" s="11"/>
      <c r="Q91" s="11"/>
      <c r="R91" s="11"/>
      <c r="S91" s="11"/>
      <c r="T91" s="11"/>
      <c r="U91" s="11"/>
      <c r="V91" s="11"/>
      <c r="W91" s="11"/>
      <c r="X91" s="11"/>
    </row>
    <row r="92" spans="2:24" s="10" customFormat="1" ht="30" hidden="1">
      <c r="B92" s="263" t="s">
        <v>370</v>
      </c>
      <c r="C92" s="263" t="s">
        <v>141</v>
      </c>
      <c r="D92" s="266" t="s">
        <v>369</v>
      </c>
      <c r="E92" s="266"/>
      <c r="F92" s="267">
        <v>44317</v>
      </c>
      <c r="G92" s="333">
        <v>44329</v>
      </c>
      <c r="H92" s="263" t="s">
        <v>97</v>
      </c>
      <c r="I92" s="263" t="s">
        <v>160</v>
      </c>
      <c r="J92" s="263" t="s">
        <v>243</v>
      </c>
      <c r="K92" s="263" t="s">
        <v>647</v>
      </c>
      <c r="L92" s="11"/>
      <c r="M92" s="11"/>
      <c r="N92" s="11"/>
      <c r="O92" s="11"/>
      <c r="P92" s="11"/>
      <c r="Q92" s="11"/>
      <c r="R92" s="11"/>
      <c r="S92" s="11"/>
      <c r="T92" s="11"/>
      <c r="U92" s="11"/>
      <c r="V92" s="11"/>
      <c r="W92" s="11"/>
      <c r="X92" s="11"/>
    </row>
    <row r="93" spans="2:24" s="13" customFormat="1" ht="30" hidden="1">
      <c r="B93" s="88" t="s">
        <v>371</v>
      </c>
      <c r="C93" s="86" t="s">
        <v>74</v>
      </c>
      <c r="D93" s="87" t="s">
        <v>372</v>
      </c>
      <c r="E93" s="87"/>
      <c r="F93" s="85">
        <v>44317</v>
      </c>
      <c r="G93" s="333">
        <v>44334</v>
      </c>
      <c r="H93" s="86" t="s">
        <v>97</v>
      </c>
      <c r="I93" s="86" t="s">
        <v>160</v>
      </c>
      <c r="J93" s="86" t="s">
        <v>243</v>
      </c>
      <c r="K93" s="86" t="s">
        <v>577</v>
      </c>
      <c r="L93" s="11"/>
      <c r="M93" s="11"/>
      <c r="N93" s="11"/>
      <c r="O93" s="11"/>
      <c r="P93" s="11"/>
      <c r="Q93" s="11"/>
      <c r="R93" s="11"/>
      <c r="S93" s="11"/>
      <c r="T93" s="11"/>
      <c r="U93" s="11"/>
      <c r="V93" s="11"/>
      <c r="W93" s="11"/>
      <c r="X93" s="11"/>
    </row>
    <row r="94" spans="2:24" s="13" customFormat="1" ht="45" hidden="1">
      <c r="B94" s="88" t="s">
        <v>373</v>
      </c>
      <c r="C94" s="86" t="s">
        <v>122</v>
      </c>
      <c r="D94" s="87" t="s">
        <v>374</v>
      </c>
      <c r="E94" s="87"/>
      <c r="F94" s="85">
        <v>44317</v>
      </c>
      <c r="G94" s="333">
        <v>44334</v>
      </c>
      <c r="H94" s="86" t="s">
        <v>116</v>
      </c>
      <c r="I94" s="86" t="s">
        <v>160</v>
      </c>
      <c r="J94" s="86"/>
      <c r="K94" s="86"/>
      <c r="L94" s="11"/>
      <c r="M94" s="11"/>
      <c r="N94" s="11"/>
      <c r="O94" s="11"/>
      <c r="P94" s="11"/>
      <c r="Q94" s="11"/>
      <c r="R94" s="11"/>
      <c r="S94" s="11"/>
      <c r="T94" s="11"/>
      <c r="U94" s="11"/>
      <c r="V94" s="11"/>
      <c r="W94" s="11"/>
      <c r="X94" s="11"/>
    </row>
    <row r="95" spans="2:24" s="13" customFormat="1" ht="45" hidden="1">
      <c r="B95" s="88" t="s">
        <v>375</v>
      </c>
      <c r="C95" s="86" t="s">
        <v>122</v>
      </c>
      <c r="D95" s="87" t="s">
        <v>376</v>
      </c>
      <c r="E95" s="87"/>
      <c r="F95" s="85">
        <v>44317</v>
      </c>
      <c r="G95" s="333">
        <v>44334</v>
      </c>
      <c r="H95" s="86" t="s">
        <v>116</v>
      </c>
      <c r="I95" s="86" t="s">
        <v>160</v>
      </c>
      <c r="J95" s="86" t="s">
        <v>426</v>
      </c>
      <c r="K95" s="86"/>
      <c r="L95" s="11"/>
      <c r="M95" s="11"/>
      <c r="N95" s="11"/>
      <c r="O95" s="11"/>
      <c r="P95" s="11"/>
      <c r="Q95" s="11"/>
      <c r="R95" s="11"/>
      <c r="S95" s="11"/>
      <c r="T95" s="11"/>
      <c r="U95" s="11"/>
      <c r="V95" s="11"/>
      <c r="W95" s="11"/>
      <c r="X95" s="11"/>
    </row>
    <row r="96" spans="2:24" s="13" customFormat="1" ht="45" hidden="1">
      <c r="B96" s="88" t="s">
        <v>377</v>
      </c>
      <c r="C96" s="86" t="s">
        <v>122</v>
      </c>
      <c r="D96" s="87" t="s">
        <v>378</v>
      </c>
      <c r="E96" s="87"/>
      <c r="F96" s="85">
        <v>44317</v>
      </c>
      <c r="G96" s="333">
        <v>44334</v>
      </c>
      <c r="H96" s="86" t="s">
        <v>95</v>
      </c>
      <c r="I96" s="86" t="s">
        <v>160</v>
      </c>
      <c r="J96" s="86" t="s">
        <v>243</v>
      </c>
      <c r="K96" s="86" t="s">
        <v>601</v>
      </c>
      <c r="L96" s="11"/>
      <c r="M96" s="11"/>
      <c r="N96" s="11"/>
      <c r="O96" s="11"/>
      <c r="P96" s="11"/>
      <c r="Q96" s="11"/>
      <c r="R96" s="11"/>
      <c r="S96" s="11"/>
      <c r="T96" s="11"/>
      <c r="U96" s="11"/>
      <c r="V96" s="11"/>
      <c r="W96" s="11"/>
      <c r="X96" s="11"/>
    </row>
    <row r="97" spans="1:24" s="13" customFormat="1" ht="45" hidden="1">
      <c r="B97" s="88" t="s">
        <v>379</v>
      </c>
      <c r="C97" s="86" t="s">
        <v>122</v>
      </c>
      <c r="D97" s="87" t="s">
        <v>380</v>
      </c>
      <c r="E97" s="87"/>
      <c r="F97" s="85">
        <v>44317</v>
      </c>
      <c r="G97" s="333">
        <v>44334</v>
      </c>
      <c r="H97" s="86" t="s">
        <v>104</v>
      </c>
      <c r="I97" s="86"/>
      <c r="J97" s="86"/>
      <c r="K97" s="86"/>
      <c r="L97" s="11"/>
      <c r="M97" s="11"/>
      <c r="N97" s="11"/>
      <c r="O97" s="11"/>
      <c r="P97" s="11"/>
      <c r="Q97" s="11"/>
      <c r="R97" s="11"/>
      <c r="S97" s="11"/>
      <c r="T97" s="11"/>
      <c r="U97" s="11"/>
      <c r="V97" s="11"/>
      <c r="W97" s="11"/>
      <c r="X97" s="11"/>
    </row>
    <row r="98" spans="1:24" s="13" customFormat="1" ht="45" hidden="1">
      <c r="B98" s="88" t="s">
        <v>382</v>
      </c>
      <c r="C98" s="86" t="s">
        <v>122</v>
      </c>
      <c r="D98" s="87" t="s">
        <v>381</v>
      </c>
      <c r="E98" s="87"/>
      <c r="F98" s="85">
        <v>44317</v>
      </c>
      <c r="G98" s="333">
        <v>44334</v>
      </c>
      <c r="H98" s="86" t="s">
        <v>104</v>
      </c>
      <c r="I98" s="86"/>
      <c r="J98" s="86"/>
      <c r="K98" s="86"/>
      <c r="L98" s="11"/>
      <c r="M98" s="11"/>
      <c r="N98" s="11"/>
      <c r="O98" s="11"/>
      <c r="P98" s="11"/>
      <c r="Q98" s="11"/>
      <c r="R98" s="11"/>
      <c r="S98" s="11"/>
      <c r="T98" s="11"/>
      <c r="U98" s="11"/>
      <c r="V98" s="11"/>
      <c r="W98" s="11"/>
      <c r="X98" s="11"/>
    </row>
    <row r="99" spans="1:24" s="13" customFormat="1" ht="30" hidden="1">
      <c r="A99" s="14"/>
      <c r="B99" s="88" t="s">
        <v>383</v>
      </c>
      <c r="C99" s="86" t="s">
        <v>11</v>
      </c>
      <c r="D99" s="87" t="s">
        <v>384</v>
      </c>
      <c r="E99" s="87"/>
      <c r="F99" s="85">
        <v>44317</v>
      </c>
      <c r="G99" s="333">
        <v>44336</v>
      </c>
      <c r="H99" s="86" t="s">
        <v>95</v>
      </c>
      <c r="I99" s="86" t="s">
        <v>160</v>
      </c>
      <c r="J99" s="86" t="s">
        <v>426</v>
      </c>
      <c r="K99" s="86"/>
      <c r="L99" s="11"/>
      <c r="M99" s="11"/>
      <c r="N99" s="11"/>
      <c r="O99" s="11"/>
      <c r="P99" s="11"/>
      <c r="Q99" s="11"/>
      <c r="R99" s="11"/>
      <c r="S99" s="11"/>
      <c r="T99" s="11"/>
      <c r="U99" s="11"/>
      <c r="V99" s="11"/>
      <c r="W99" s="11"/>
      <c r="X99" s="11"/>
    </row>
    <row r="100" spans="1:24" s="13" customFormat="1" ht="45" hidden="1">
      <c r="B100" s="88" t="s">
        <v>385</v>
      </c>
      <c r="C100" s="86" t="s">
        <v>11</v>
      </c>
      <c r="D100" s="87" t="s">
        <v>386</v>
      </c>
      <c r="E100" s="87"/>
      <c r="F100" s="85">
        <v>44317</v>
      </c>
      <c r="G100" s="333">
        <v>44336</v>
      </c>
      <c r="H100" s="86" t="s">
        <v>94</v>
      </c>
      <c r="I100" s="86"/>
      <c r="J100" s="86"/>
      <c r="K100" s="86"/>
      <c r="L100" s="11"/>
      <c r="M100" s="11"/>
      <c r="N100" s="11"/>
      <c r="O100" s="11"/>
      <c r="P100" s="11"/>
      <c r="Q100" s="11"/>
      <c r="R100" s="11"/>
      <c r="S100" s="11"/>
      <c r="T100" s="11"/>
      <c r="U100" s="11"/>
      <c r="V100" s="11"/>
      <c r="W100" s="11"/>
      <c r="X100" s="11"/>
    </row>
    <row r="101" spans="1:24" s="10" customFormat="1" ht="45">
      <c r="B101" s="88" t="s">
        <v>387</v>
      </c>
      <c r="C101" s="86" t="s">
        <v>11</v>
      </c>
      <c r="D101" s="87" t="s">
        <v>388</v>
      </c>
      <c r="E101" s="87"/>
      <c r="F101" s="85">
        <v>44317</v>
      </c>
      <c r="G101" s="333">
        <v>44336</v>
      </c>
      <c r="H101" s="86" t="s">
        <v>93</v>
      </c>
      <c r="I101" s="86"/>
      <c r="J101" s="86"/>
      <c r="K101" s="86"/>
      <c r="L101" s="11"/>
      <c r="M101" s="11"/>
      <c r="N101" s="11"/>
      <c r="O101" s="11"/>
      <c r="P101" s="11"/>
      <c r="Q101" s="11"/>
      <c r="R101" s="11"/>
      <c r="S101" s="11"/>
      <c r="T101" s="11"/>
      <c r="U101" s="11"/>
      <c r="V101" s="11"/>
      <c r="W101" s="11"/>
      <c r="X101" s="11"/>
    </row>
    <row r="102" spans="1:24" s="10" customFormat="1" ht="60">
      <c r="B102" s="88" t="s">
        <v>390</v>
      </c>
      <c r="C102" s="86" t="s">
        <v>10</v>
      </c>
      <c r="D102" s="87" t="s">
        <v>389</v>
      </c>
      <c r="E102" s="87"/>
      <c r="F102" s="85">
        <v>44317</v>
      </c>
      <c r="G102" s="333">
        <v>44341</v>
      </c>
      <c r="H102" s="86" t="s">
        <v>93</v>
      </c>
      <c r="I102" s="86" t="s">
        <v>160</v>
      </c>
      <c r="J102" s="86" t="s">
        <v>243</v>
      </c>
      <c r="K102" s="86" t="s">
        <v>391</v>
      </c>
      <c r="L102" s="11"/>
      <c r="M102" s="11"/>
      <c r="N102" s="11"/>
      <c r="O102" s="11"/>
      <c r="P102" s="11"/>
      <c r="Q102" s="11"/>
      <c r="R102" s="11"/>
      <c r="S102" s="11"/>
      <c r="T102" s="11"/>
      <c r="U102" s="11"/>
      <c r="V102" s="11"/>
      <c r="W102" s="11"/>
      <c r="X102" s="11"/>
    </row>
    <row r="103" spans="1:24" s="10" customFormat="1" ht="60" hidden="1">
      <c r="B103" s="88" t="s">
        <v>392</v>
      </c>
      <c r="C103" s="86" t="s">
        <v>11</v>
      </c>
      <c r="D103" s="87" t="s">
        <v>393</v>
      </c>
      <c r="E103" s="87"/>
      <c r="F103" s="85">
        <v>44317</v>
      </c>
      <c r="G103" s="333">
        <v>44341</v>
      </c>
      <c r="H103" s="86" t="s">
        <v>116</v>
      </c>
      <c r="I103" s="86"/>
      <c r="J103" s="86"/>
      <c r="K103" s="86"/>
      <c r="L103" s="11"/>
      <c r="M103" s="11"/>
      <c r="N103" s="11"/>
      <c r="O103" s="11"/>
      <c r="P103" s="11"/>
      <c r="Q103" s="11"/>
      <c r="R103" s="11"/>
      <c r="S103" s="11"/>
      <c r="T103" s="11"/>
      <c r="U103" s="11"/>
      <c r="V103" s="11"/>
      <c r="W103" s="11"/>
      <c r="X103" s="11"/>
    </row>
    <row r="104" spans="1:24" s="10" customFormat="1" ht="30" hidden="1">
      <c r="B104" s="88" t="s">
        <v>394</v>
      </c>
      <c r="C104" s="86" t="s">
        <v>11</v>
      </c>
      <c r="D104" s="87" t="s">
        <v>395</v>
      </c>
      <c r="E104" s="87"/>
      <c r="F104" s="85">
        <v>44317</v>
      </c>
      <c r="G104" s="333">
        <v>44341</v>
      </c>
      <c r="H104" s="86" t="s">
        <v>95</v>
      </c>
      <c r="I104" s="86"/>
      <c r="J104" s="86"/>
      <c r="K104" s="86"/>
      <c r="L104" s="11"/>
      <c r="M104" s="11"/>
      <c r="N104" s="11"/>
      <c r="O104" s="11"/>
      <c r="P104" s="11"/>
      <c r="Q104" s="11"/>
      <c r="R104" s="11"/>
      <c r="S104" s="11"/>
      <c r="T104" s="11"/>
      <c r="U104" s="11"/>
      <c r="V104" s="11"/>
      <c r="W104" s="11"/>
      <c r="X104" s="11"/>
    </row>
    <row r="105" spans="1:24" s="10" customFormat="1" ht="45" hidden="1">
      <c r="B105" s="88" t="s">
        <v>396</v>
      </c>
      <c r="C105" s="86" t="s">
        <v>11</v>
      </c>
      <c r="D105" s="87" t="s">
        <v>397</v>
      </c>
      <c r="E105" s="87"/>
      <c r="F105" s="85">
        <v>44317</v>
      </c>
      <c r="G105" s="333">
        <v>44341</v>
      </c>
      <c r="H105" s="86" t="s">
        <v>114</v>
      </c>
      <c r="I105" s="86"/>
      <c r="J105" s="86"/>
      <c r="K105" s="86"/>
      <c r="L105" s="11"/>
      <c r="M105" s="11"/>
      <c r="N105" s="11"/>
      <c r="O105" s="11"/>
      <c r="P105" s="11"/>
      <c r="Q105" s="11"/>
      <c r="R105" s="11"/>
      <c r="S105" s="11"/>
      <c r="T105" s="11"/>
      <c r="U105" s="11"/>
      <c r="V105" s="11"/>
      <c r="W105" s="11"/>
      <c r="X105" s="11"/>
    </row>
    <row r="106" spans="1:24" s="10" customFormat="1" ht="30" hidden="1">
      <c r="B106" s="88" t="s">
        <v>398</v>
      </c>
      <c r="C106" s="86" t="s">
        <v>145</v>
      </c>
      <c r="D106" s="87" t="s">
        <v>399</v>
      </c>
      <c r="E106" s="87"/>
      <c r="F106" s="85">
        <v>44317</v>
      </c>
      <c r="G106" s="333">
        <v>44341</v>
      </c>
      <c r="H106" s="86" t="s">
        <v>97</v>
      </c>
      <c r="I106" s="86" t="s">
        <v>160</v>
      </c>
      <c r="J106" s="86" t="s">
        <v>243</v>
      </c>
      <c r="K106" s="86" t="s">
        <v>645</v>
      </c>
      <c r="L106" s="11"/>
      <c r="M106" s="11"/>
      <c r="N106" s="11"/>
      <c r="O106" s="11"/>
      <c r="P106" s="11"/>
      <c r="Q106" s="11"/>
      <c r="R106" s="11"/>
      <c r="S106" s="11"/>
      <c r="T106" s="11"/>
      <c r="U106" s="11"/>
      <c r="V106" s="11"/>
      <c r="W106" s="11"/>
      <c r="X106" s="11"/>
    </row>
    <row r="107" spans="1:24" s="10" customFormat="1" ht="30" hidden="1">
      <c r="B107" s="88" t="s">
        <v>400</v>
      </c>
      <c r="C107" s="86" t="s">
        <v>145</v>
      </c>
      <c r="D107" s="87" t="s">
        <v>401</v>
      </c>
      <c r="E107" s="87"/>
      <c r="F107" s="85">
        <v>44317</v>
      </c>
      <c r="G107" s="333">
        <v>44341</v>
      </c>
      <c r="H107" s="86" t="s">
        <v>97</v>
      </c>
      <c r="I107" s="86" t="s">
        <v>160</v>
      </c>
      <c r="J107" s="86" t="s">
        <v>243</v>
      </c>
      <c r="K107" s="86" t="s">
        <v>708</v>
      </c>
      <c r="L107" s="11"/>
      <c r="M107" s="11"/>
      <c r="N107" s="11"/>
      <c r="O107" s="11"/>
      <c r="P107" s="11"/>
      <c r="Q107" s="11"/>
      <c r="R107" s="11"/>
      <c r="S107" s="11"/>
      <c r="T107" s="11"/>
      <c r="U107" s="11"/>
      <c r="V107" s="11"/>
      <c r="W107" s="11"/>
      <c r="X107" s="11"/>
    </row>
    <row r="108" spans="1:24" s="10" customFormat="1" ht="45" hidden="1">
      <c r="B108" s="88" t="s">
        <v>402</v>
      </c>
      <c r="C108" s="86" t="s">
        <v>74</v>
      </c>
      <c r="D108" s="87" t="s">
        <v>403</v>
      </c>
      <c r="E108" s="87"/>
      <c r="F108" s="85">
        <v>44317</v>
      </c>
      <c r="G108" s="333">
        <v>44341</v>
      </c>
      <c r="H108" s="86" t="s">
        <v>116</v>
      </c>
      <c r="I108" s="86"/>
      <c r="J108" s="86"/>
      <c r="K108" s="86"/>
      <c r="L108" s="11"/>
      <c r="M108" s="11"/>
      <c r="N108" s="11"/>
      <c r="O108" s="11"/>
      <c r="P108" s="11"/>
      <c r="Q108" s="11"/>
      <c r="R108" s="11"/>
      <c r="S108" s="11"/>
      <c r="T108" s="11"/>
      <c r="U108" s="11"/>
      <c r="V108" s="11"/>
      <c r="W108" s="11"/>
      <c r="X108" s="11"/>
    </row>
    <row r="109" spans="1:24" s="10" customFormat="1" ht="45" hidden="1">
      <c r="B109" s="88" t="s">
        <v>404</v>
      </c>
      <c r="C109" s="86" t="s">
        <v>11</v>
      </c>
      <c r="D109" s="87" t="s">
        <v>405</v>
      </c>
      <c r="E109" s="87"/>
      <c r="F109" s="85">
        <v>44317</v>
      </c>
      <c r="G109" s="333">
        <v>44343</v>
      </c>
      <c r="H109" s="86" t="s">
        <v>104</v>
      </c>
      <c r="I109" s="86"/>
      <c r="J109" s="86"/>
      <c r="K109" s="86"/>
      <c r="L109" s="11"/>
      <c r="M109" s="11"/>
      <c r="N109" s="11"/>
      <c r="O109" s="11"/>
      <c r="P109" s="11"/>
      <c r="Q109" s="11"/>
      <c r="R109" s="11"/>
      <c r="S109" s="11"/>
      <c r="T109" s="11"/>
      <c r="U109" s="11"/>
      <c r="V109" s="11"/>
      <c r="W109" s="11"/>
      <c r="X109" s="11"/>
    </row>
    <row r="110" spans="1:24" s="10" customFormat="1" ht="30" hidden="1">
      <c r="B110" s="88" t="s">
        <v>406</v>
      </c>
      <c r="C110" s="86" t="s">
        <v>11</v>
      </c>
      <c r="D110" s="87" t="s">
        <v>407</v>
      </c>
      <c r="E110" s="87"/>
      <c r="F110" s="85">
        <v>44317</v>
      </c>
      <c r="G110" s="333">
        <v>44343</v>
      </c>
      <c r="H110" s="86" t="s">
        <v>95</v>
      </c>
      <c r="I110" s="86" t="s">
        <v>160</v>
      </c>
      <c r="J110" s="86" t="s">
        <v>426</v>
      </c>
      <c r="K110" s="86"/>
      <c r="L110" s="11"/>
      <c r="M110" s="11"/>
      <c r="N110" s="11"/>
      <c r="O110" s="11"/>
      <c r="P110" s="11"/>
      <c r="Q110" s="11"/>
      <c r="R110" s="11"/>
      <c r="S110" s="11"/>
      <c r="T110" s="11"/>
      <c r="U110" s="11"/>
      <c r="V110" s="11"/>
      <c r="W110" s="11"/>
      <c r="X110" s="11"/>
    </row>
    <row r="111" spans="1:24" s="10" customFormat="1" ht="30" hidden="1">
      <c r="B111" s="88" t="s">
        <v>408</v>
      </c>
      <c r="C111" s="86" t="s">
        <v>11</v>
      </c>
      <c r="D111" s="87" t="s">
        <v>409</v>
      </c>
      <c r="E111" s="87"/>
      <c r="F111" s="85">
        <v>44317</v>
      </c>
      <c r="G111" s="333">
        <v>44343</v>
      </c>
      <c r="H111" s="86" t="s">
        <v>95</v>
      </c>
      <c r="I111" s="86" t="s">
        <v>160</v>
      </c>
      <c r="J111" s="86" t="s">
        <v>426</v>
      </c>
      <c r="K111" s="86"/>
      <c r="L111" s="11"/>
      <c r="M111" s="11"/>
      <c r="N111" s="11"/>
      <c r="O111" s="11"/>
      <c r="P111" s="11"/>
      <c r="Q111" s="11"/>
      <c r="R111" s="11"/>
      <c r="S111" s="11"/>
      <c r="T111" s="11"/>
      <c r="U111" s="11"/>
      <c r="V111" s="11"/>
      <c r="W111" s="11"/>
      <c r="X111" s="11"/>
    </row>
    <row r="112" spans="1:24" s="10" customFormat="1" ht="30" hidden="1">
      <c r="B112" s="88" t="s">
        <v>410</v>
      </c>
      <c r="C112" s="86" t="s">
        <v>11</v>
      </c>
      <c r="D112" s="87" t="s">
        <v>411</v>
      </c>
      <c r="E112" s="87"/>
      <c r="F112" s="85">
        <v>44317</v>
      </c>
      <c r="G112" s="333">
        <v>44343</v>
      </c>
      <c r="H112" s="86" t="s">
        <v>95</v>
      </c>
      <c r="I112" s="86" t="s">
        <v>160</v>
      </c>
      <c r="J112" s="86" t="s">
        <v>426</v>
      </c>
      <c r="K112" s="86"/>
      <c r="L112" s="11"/>
      <c r="M112" s="11"/>
      <c r="N112" s="11"/>
      <c r="O112" s="11"/>
      <c r="P112" s="11"/>
      <c r="Q112" s="11"/>
      <c r="R112" s="11"/>
      <c r="S112" s="11"/>
      <c r="T112" s="11"/>
      <c r="U112" s="11"/>
      <c r="V112" s="11"/>
      <c r="W112" s="11"/>
      <c r="X112" s="11"/>
    </row>
    <row r="113" spans="2:24" s="10" customFormat="1" ht="45" hidden="1">
      <c r="B113" s="88" t="s">
        <v>412</v>
      </c>
      <c r="C113" s="86" t="s">
        <v>11</v>
      </c>
      <c r="D113" s="87" t="s">
        <v>413</v>
      </c>
      <c r="E113" s="87"/>
      <c r="F113" s="85">
        <v>44317</v>
      </c>
      <c r="G113" s="333">
        <v>44343</v>
      </c>
      <c r="H113" s="86" t="s">
        <v>102</v>
      </c>
      <c r="I113" s="86"/>
      <c r="J113" s="86"/>
      <c r="K113" s="86"/>
      <c r="L113" s="11"/>
      <c r="M113" s="11"/>
      <c r="N113" s="11"/>
      <c r="O113" s="11"/>
      <c r="P113" s="11"/>
      <c r="Q113" s="11"/>
      <c r="R113" s="11"/>
      <c r="S113" s="11"/>
      <c r="T113" s="11"/>
      <c r="U113" s="11"/>
      <c r="V113" s="11"/>
      <c r="W113" s="11"/>
      <c r="X113" s="11"/>
    </row>
    <row r="114" spans="2:24" s="10" customFormat="1" ht="45" hidden="1">
      <c r="B114" s="88" t="s">
        <v>414</v>
      </c>
      <c r="C114" s="86" t="s">
        <v>122</v>
      </c>
      <c r="D114" s="87" t="s">
        <v>415</v>
      </c>
      <c r="E114" s="87"/>
      <c r="F114" s="85">
        <v>44317</v>
      </c>
      <c r="G114" s="333">
        <v>44343</v>
      </c>
      <c r="H114" s="86" t="s">
        <v>114</v>
      </c>
      <c r="I114" s="86" t="s">
        <v>160</v>
      </c>
      <c r="J114" s="86"/>
      <c r="K114" s="86"/>
      <c r="L114" s="11"/>
      <c r="M114" s="11"/>
      <c r="N114" s="11"/>
      <c r="O114" s="11"/>
      <c r="P114" s="11"/>
      <c r="Q114" s="11"/>
      <c r="R114" s="11"/>
      <c r="S114" s="11"/>
      <c r="T114" s="11"/>
      <c r="U114" s="11"/>
      <c r="V114" s="11"/>
      <c r="W114" s="11"/>
      <c r="X114" s="11"/>
    </row>
    <row r="115" spans="2:24" s="10" customFormat="1" ht="105">
      <c r="B115" s="88" t="s">
        <v>416</v>
      </c>
      <c r="C115" s="86" t="s">
        <v>10</v>
      </c>
      <c r="D115" s="87" t="s">
        <v>417</v>
      </c>
      <c r="E115" s="87"/>
      <c r="F115" s="85">
        <v>44348</v>
      </c>
      <c r="G115" s="333">
        <v>44348</v>
      </c>
      <c r="H115" s="86" t="s">
        <v>93</v>
      </c>
      <c r="I115" s="86" t="s">
        <v>160</v>
      </c>
      <c r="J115" s="86" t="s">
        <v>243</v>
      </c>
      <c r="K115" s="86" t="s">
        <v>443</v>
      </c>
      <c r="L115" s="11"/>
      <c r="M115" s="11"/>
      <c r="N115" s="11"/>
      <c r="O115" s="11"/>
      <c r="P115" s="11"/>
      <c r="Q115" s="11"/>
      <c r="R115" s="11"/>
      <c r="S115" s="11"/>
      <c r="T115" s="11"/>
      <c r="U115" s="11"/>
      <c r="V115" s="11"/>
      <c r="W115" s="11"/>
      <c r="X115" s="11"/>
    </row>
    <row r="116" spans="2:24" s="10" customFormat="1" ht="30" hidden="1">
      <c r="B116" s="88" t="s">
        <v>418</v>
      </c>
      <c r="C116" s="86" t="s">
        <v>11</v>
      </c>
      <c r="D116" s="87" t="s">
        <v>419</v>
      </c>
      <c r="E116" s="87"/>
      <c r="F116" s="85">
        <v>44348</v>
      </c>
      <c r="G116" s="333">
        <v>44348</v>
      </c>
      <c r="H116" s="86" t="s">
        <v>95</v>
      </c>
      <c r="I116" s="86" t="s">
        <v>160</v>
      </c>
      <c r="J116" s="86" t="s">
        <v>426</v>
      </c>
      <c r="K116" s="86"/>
      <c r="L116" s="11"/>
      <c r="M116" s="11"/>
      <c r="N116" s="11"/>
      <c r="O116" s="11"/>
      <c r="P116" s="11"/>
      <c r="Q116" s="11"/>
      <c r="R116" s="11"/>
      <c r="S116" s="11"/>
      <c r="T116" s="11"/>
      <c r="U116" s="11"/>
      <c r="V116" s="11"/>
      <c r="W116" s="11"/>
      <c r="X116" s="11"/>
    </row>
    <row r="117" spans="2:24" s="10" customFormat="1" ht="30" hidden="1">
      <c r="B117" s="88" t="s">
        <v>420</v>
      </c>
      <c r="C117" s="86" t="s">
        <v>11</v>
      </c>
      <c r="D117" s="87" t="s">
        <v>421</v>
      </c>
      <c r="E117" s="87"/>
      <c r="F117" s="85">
        <v>44348</v>
      </c>
      <c r="G117" s="333">
        <v>44348</v>
      </c>
      <c r="H117" s="86" t="s">
        <v>95</v>
      </c>
      <c r="I117" s="86" t="s">
        <v>160</v>
      </c>
      <c r="J117" s="86" t="s">
        <v>426</v>
      </c>
      <c r="K117" s="86"/>
      <c r="L117" s="11"/>
      <c r="M117" s="11"/>
      <c r="N117" s="11"/>
      <c r="O117" s="11"/>
      <c r="P117" s="11"/>
      <c r="Q117" s="11"/>
      <c r="R117" s="11"/>
      <c r="S117" s="11"/>
      <c r="T117" s="11"/>
      <c r="U117" s="11"/>
      <c r="V117" s="11"/>
      <c r="W117" s="11"/>
      <c r="X117" s="11"/>
    </row>
    <row r="118" spans="2:24" s="10" customFormat="1" ht="30" hidden="1">
      <c r="B118" s="88" t="s">
        <v>422</v>
      </c>
      <c r="C118" s="86" t="s">
        <v>11</v>
      </c>
      <c r="D118" s="87" t="s">
        <v>423</v>
      </c>
      <c r="E118" s="87"/>
      <c r="F118" s="85">
        <v>44348</v>
      </c>
      <c r="G118" s="333">
        <v>44348</v>
      </c>
      <c r="H118" s="86" t="s">
        <v>95</v>
      </c>
      <c r="I118" s="86" t="s">
        <v>160</v>
      </c>
      <c r="J118" s="86" t="s">
        <v>426</v>
      </c>
      <c r="K118" s="86"/>
      <c r="L118" s="11"/>
      <c r="M118" s="11"/>
      <c r="N118" s="11"/>
      <c r="O118" s="11"/>
      <c r="P118" s="11"/>
      <c r="Q118" s="11"/>
      <c r="R118" s="11"/>
      <c r="S118" s="11"/>
      <c r="T118" s="11"/>
      <c r="U118" s="11"/>
      <c r="V118" s="11"/>
      <c r="W118" s="11"/>
      <c r="X118" s="11"/>
    </row>
    <row r="119" spans="2:24" s="10" customFormat="1" ht="30" hidden="1">
      <c r="B119" s="88" t="s">
        <v>424</v>
      </c>
      <c r="C119" s="86" t="s">
        <v>11</v>
      </c>
      <c r="D119" s="87" t="s">
        <v>425</v>
      </c>
      <c r="E119" s="87"/>
      <c r="F119" s="85">
        <v>44348</v>
      </c>
      <c r="G119" s="333">
        <v>44348</v>
      </c>
      <c r="H119" s="86" t="s">
        <v>95</v>
      </c>
      <c r="I119" s="86" t="s">
        <v>160</v>
      </c>
      <c r="J119" s="86" t="s">
        <v>243</v>
      </c>
      <c r="K119" s="86" t="s">
        <v>671</v>
      </c>
      <c r="L119" s="11"/>
      <c r="M119" s="11"/>
      <c r="N119" s="11"/>
      <c r="O119" s="11"/>
      <c r="P119" s="11"/>
      <c r="Q119" s="11"/>
      <c r="R119" s="11"/>
      <c r="S119" s="11"/>
      <c r="T119" s="11"/>
      <c r="U119" s="11"/>
      <c r="V119" s="11"/>
      <c r="W119" s="11"/>
      <c r="X119" s="11"/>
    </row>
    <row r="120" spans="2:24" s="10" customFormat="1" ht="45" hidden="1">
      <c r="B120" s="88" t="s">
        <v>427</v>
      </c>
      <c r="C120" s="86" t="s">
        <v>74</v>
      </c>
      <c r="D120" s="87" t="s">
        <v>428</v>
      </c>
      <c r="E120" s="87"/>
      <c r="F120" s="85">
        <v>44348</v>
      </c>
      <c r="G120" s="333">
        <v>44355</v>
      </c>
      <c r="H120" s="86" t="s">
        <v>98</v>
      </c>
      <c r="I120" s="86"/>
      <c r="J120" s="86"/>
      <c r="K120" s="86"/>
      <c r="L120" s="11"/>
      <c r="M120" s="11"/>
      <c r="N120" s="11"/>
      <c r="O120" s="11"/>
      <c r="P120" s="11"/>
      <c r="Q120" s="11"/>
      <c r="R120" s="11"/>
      <c r="S120" s="11"/>
      <c r="T120" s="11"/>
      <c r="U120" s="11"/>
      <c r="V120" s="11"/>
      <c r="W120" s="11"/>
      <c r="X120" s="11"/>
    </row>
    <row r="121" spans="2:24" s="10" customFormat="1" ht="30" hidden="1">
      <c r="B121" s="88" t="s">
        <v>429</v>
      </c>
      <c r="C121" s="86" t="s">
        <v>141</v>
      </c>
      <c r="D121" s="87" t="s">
        <v>430</v>
      </c>
      <c r="E121" s="87"/>
      <c r="F121" s="85">
        <v>44348</v>
      </c>
      <c r="G121" s="333">
        <v>44355</v>
      </c>
      <c r="H121" s="86" t="s">
        <v>97</v>
      </c>
      <c r="I121" s="86" t="s">
        <v>160</v>
      </c>
      <c r="J121" s="86" t="s">
        <v>243</v>
      </c>
      <c r="K121" s="86" t="s">
        <v>578</v>
      </c>
      <c r="L121" s="11"/>
      <c r="M121" s="11"/>
      <c r="N121" s="11"/>
      <c r="O121" s="11"/>
      <c r="P121" s="11"/>
      <c r="Q121" s="11"/>
      <c r="R121" s="11"/>
      <c r="S121" s="11"/>
      <c r="T121" s="11"/>
      <c r="U121" s="11"/>
      <c r="V121" s="11"/>
      <c r="W121" s="11"/>
      <c r="X121" s="11"/>
    </row>
    <row r="122" spans="2:24" s="10" customFormat="1" ht="30" hidden="1">
      <c r="B122" s="88" t="s">
        <v>431</v>
      </c>
      <c r="C122" s="86" t="s">
        <v>141</v>
      </c>
      <c r="D122" s="87" t="s">
        <v>432</v>
      </c>
      <c r="E122" s="87"/>
      <c r="F122" s="85">
        <v>44348</v>
      </c>
      <c r="G122" s="333">
        <v>44355</v>
      </c>
      <c r="H122" s="86" t="s">
        <v>97</v>
      </c>
      <c r="I122" s="86"/>
      <c r="J122" s="86"/>
      <c r="K122" s="86"/>
      <c r="L122" s="11"/>
      <c r="M122" s="11"/>
      <c r="N122" s="11"/>
      <c r="O122" s="11"/>
      <c r="P122" s="11"/>
      <c r="Q122" s="11"/>
      <c r="R122" s="11"/>
      <c r="S122" s="11"/>
      <c r="T122" s="11"/>
      <c r="U122" s="11"/>
      <c r="V122" s="11"/>
      <c r="W122" s="11"/>
      <c r="X122" s="11"/>
    </row>
    <row r="123" spans="2:24" s="10" customFormat="1" ht="30" hidden="1">
      <c r="B123" s="88" t="s">
        <v>433</v>
      </c>
      <c r="C123" s="86" t="s">
        <v>11</v>
      </c>
      <c r="D123" s="87" t="s">
        <v>434</v>
      </c>
      <c r="E123" s="87"/>
      <c r="F123" s="85">
        <v>44348</v>
      </c>
      <c r="G123" s="333">
        <v>44355</v>
      </c>
      <c r="H123" s="86" t="s">
        <v>104</v>
      </c>
      <c r="I123" s="86"/>
      <c r="J123" s="86"/>
      <c r="K123" s="86"/>
      <c r="L123" s="11"/>
      <c r="M123" s="11"/>
      <c r="N123" s="11"/>
      <c r="O123" s="11"/>
      <c r="P123" s="11"/>
      <c r="Q123" s="11"/>
      <c r="R123" s="11"/>
      <c r="S123" s="11"/>
      <c r="T123" s="11"/>
      <c r="U123" s="11"/>
      <c r="V123" s="11"/>
      <c r="W123" s="11"/>
      <c r="X123" s="11"/>
    </row>
    <row r="124" spans="2:24" s="10" customFormat="1" ht="60" hidden="1">
      <c r="B124" s="88" t="s">
        <v>435</v>
      </c>
      <c r="C124" s="86" t="s">
        <v>11</v>
      </c>
      <c r="D124" s="87" t="s">
        <v>436</v>
      </c>
      <c r="E124" s="87"/>
      <c r="F124" s="85">
        <v>44348</v>
      </c>
      <c r="G124" s="333">
        <v>44355</v>
      </c>
      <c r="H124" s="86" t="s">
        <v>98</v>
      </c>
      <c r="I124" s="86"/>
      <c r="J124" s="86"/>
      <c r="K124" s="86"/>
      <c r="L124" s="11"/>
      <c r="M124" s="11"/>
      <c r="N124" s="11"/>
      <c r="O124" s="11"/>
      <c r="P124" s="11"/>
      <c r="Q124" s="11"/>
      <c r="R124" s="11"/>
      <c r="S124" s="11"/>
      <c r="T124" s="11"/>
      <c r="U124" s="11"/>
      <c r="V124" s="11"/>
      <c r="W124" s="11"/>
      <c r="X124" s="11"/>
    </row>
    <row r="125" spans="2:24" s="10" customFormat="1" ht="30" hidden="1">
      <c r="B125" s="88" t="s">
        <v>437</v>
      </c>
      <c r="C125" s="86" t="s">
        <v>11</v>
      </c>
      <c r="D125" s="87" t="s">
        <v>438</v>
      </c>
      <c r="E125" s="87"/>
      <c r="F125" s="85">
        <v>44348</v>
      </c>
      <c r="G125" s="333">
        <v>44355</v>
      </c>
      <c r="H125" s="86" t="s">
        <v>95</v>
      </c>
      <c r="I125" s="86" t="s">
        <v>160</v>
      </c>
      <c r="J125" s="86" t="s">
        <v>426</v>
      </c>
      <c r="K125" s="86"/>
      <c r="L125" s="11"/>
      <c r="M125" s="11"/>
      <c r="N125" s="11"/>
      <c r="O125" s="11"/>
      <c r="P125" s="11"/>
      <c r="Q125" s="11"/>
      <c r="R125" s="11"/>
      <c r="S125" s="11"/>
      <c r="T125" s="11"/>
      <c r="U125" s="11"/>
      <c r="V125" s="11"/>
      <c r="W125" s="11"/>
      <c r="X125" s="11"/>
    </row>
    <row r="126" spans="2:24" s="10" customFormat="1" ht="30" hidden="1">
      <c r="B126" s="88" t="s">
        <v>439</v>
      </c>
      <c r="C126" s="86" t="s">
        <v>122</v>
      </c>
      <c r="D126" s="87" t="s">
        <v>440</v>
      </c>
      <c r="E126" s="87"/>
      <c r="F126" s="85">
        <v>44348</v>
      </c>
      <c r="G126" s="333">
        <v>44355</v>
      </c>
      <c r="H126" s="86" t="s">
        <v>95</v>
      </c>
      <c r="I126" s="86" t="s">
        <v>160</v>
      </c>
      <c r="J126" s="86" t="s">
        <v>243</v>
      </c>
      <c r="K126" s="86" t="s">
        <v>579</v>
      </c>
      <c r="L126" s="11"/>
      <c r="M126" s="11"/>
      <c r="N126" s="11"/>
      <c r="O126" s="11"/>
      <c r="P126" s="11"/>
      <c r="Q126" s="11"/>
      <c r="R126" s="11"/>
      <c r="S126" s="11"/>
      <c r="T126" s="11"/>
      <c r="U126" s="11"/>
      <c r="V126" s="11"/>
      <c r="W126" s="11"/>
      <c r="X126" s="11"/>
    </row>
    <row r="127" spans="2:24" s="10" customFormat="1" ht="30" hidden="1">
      <c r="B127" s="88" t="s">
        <v>441</v>
      </c>
      <c r="C127" s="86" t="s">
        <v>140</v>
      </c>
      <c r="D127" s="87" t="s">
        <v>442</v>
      </c>
      <c r="E127" s="87"/>
      <c r="F127" s="85">
        <v>44348</v>
      </c>
      <c r="G127" s="333">
        <v>44355</v>
      </c>
      <c r="H127" s="86" t="s">
        <v>97</v>
      </c>
      <c r="I127" s="86" t="s">
        <v>160</v>
      </c>
      <c r="J127" s="86" t="s">
        <v>243</v>
      </c>
      <c r="K127" s="86" t="s">
        <v>580</v>
      </c>
      <c r="L127" s="11"/>
      <c r="M127" s="11"/>
      <c r="N127" s="11"/>
      <c r="O127" s="11"/>
      <c r="P127" s="11"/>
      <c r="Q127" s="11"/>
      <c r="R127" s="11"/>
      <c r="S127" s="11"/>
      <c r="T127" s="11"/>
      <c r="U127" s="11"/>
      <c r="V127" s="11"/>
      <c r="W127" s="11"/>
      <c r="X127" s="11"/>
    </row>
    <row r="128" spans="2:24" s="10" customFormat="1" ht="30" hidden="1">
      <c r="B128" s="88" t="s">
        <v>455</v>
      </c>
      <c r="C128" s="86" t="s">
        <v>11</v>
      </c>
      <c r="D128" s="87" t="s">
        <v>456</v>
      </c>
      <c r="E128" s="87"/>
      <c r="F128" s="85">
        <v>44348</v>
      </c>
      <c r="G128" s="333">
        <v>44357</v>
      </c>
      <c r="H128" s="86" t="s">
        <v>95</v>
      </c>
      <c r="I128" s="86" t="s">
        <v>160</v>
      </c>
      <c r="J128" s="86" t="s">
        <v>426</v>
      </c>
      <c r="K128" s="86"/>
      <c r="L128" s="11"/>
      <c r="M128" s="11"/>
      <c r="N128" s="11"/>
      <c r="O128" s="11"/>
      <c r="P128" s="11"/>
      <c r="Q128" s="11"/>
      <c r="R128" s="11"/>
      <c r="S128" s="11"/>
      <c r="T128" s="11"/>
      <c r="U128" s="11"/>
      <c r="V128" s="11"/>
      <c r="W128" s="11"/>
      <c r="X128" s="11"/>
    </row>
    <row r="129" spans="2:24" s="10" customFormat="1" ht="45" hidden="1">
      <c r="B129" s="88" t="s">
        <v>457</v>
      </c>
      <c r="C129" s="86" t="s">
        <v>11</v>
      </c>
      <c r="D129" s="87" t="s">
        <v>458</v>
      </c>
      <c r="E129" s="87"/>
      <c r="F129" s="85">
        <v>44348</v>
      </c>
      <c r="G129" s="333">
        <v>44357</v>
      </c>
      <c r="H129" s="86" t="s">
        <v>95</v>
      </c>
      <c r="I129" s="86" t="s">
        <v>160</v>
      </c>
      <c r="J129" s="86" t="s">
        <v>426</v>
      </c>
      <c r="K129" s="86"/>
      <c r="L129" s="11"/>
      <c r="M129" s="11"/>
      <c r="N129" s="11"/>
      <c r="O129" s="11"/>
      <c r="P129" s="11"/>
      <c r="Q129" s="11"/>
      <c r="R129" s="11"/>
      <c r="S129" s="11"/>
      <c r="T129" s="11"/>
      <c r="U129" s="11"/>
      <c r="V129" s="11"/>
      <c r="W129" s="11"/>
      <c r="X129" s="11"/>
    </row>
    <row r="130" spans="2:24" s="10" customFormat="1" ht="30" hidden="1">
      <c r="B130" s="88" t="s">
        <v>459</v>
      </c>
      <c r="C130" s="86" t="s">
        <v>11</v>
      </c>
      <c r="D130" s="87" t="s">
        <v>460</v>
      </c>
      <c r="E130" s="87"/>
      <c r="F130" s="85">
        <v>44348</v>
      </c>
      <c r="G130" s="333">
        <v>44357</v>
      </c>
      <c r="H130" s="86" t="s">
        <v>95</v>
      </c>
      <c r="I130" s="86"/>
      <c r="J130" s="86"/>
      <c r="K130" s="86"/>
      <c r="L130" s="11"/>
      <c r="M130" s="11"/>
      <c r="N130" s="11"/>
      <c r="O130" s="11"/>
      <c r="P130" s="11"/>
      <c r="Q130" s="11"/>
      <c r="R130" s="11"/>
      <c r="S130" s="11"/>
      <c r="T130" s="11"/>
      <c r="U130" s="11"/>
      <c r="V130" s="11"/>
      <c r="W130" s="11"/>
      <c r="X130" s="11"/>
    </row>
    <row r="131" spans="2:24" s="10" customFormat="1" ht="30" hidden="1">
      <c r="B131" s="88" t="s">
        <v>462</v>
      </c>
      <c r="C131" s="86" t="s">
        <v>123</v>
      </c>
      <c r="D131" s="87" t="s">
        <v>463</v>
      </c>
      <c r="E131" s="87"/>
      <c r="F131" s="85">
        <v>44348</v>
      </c>
      <c r="G131" s="333">
        <v>44357</v>
      </c>
      <c r="H131" s="86" t="s">
        <v>99</v>
      </c>
      <c r="I131" s="86"/>
      <c r="J131" s="86"/>
      <c r="K131" s="86"/>
      <c r="L131" s="11"/>
      <c r="M131" s="11"/>
      <c r="N131" s="11"/>
      <c r="O131" s="11"/>
      <c r="P131" s="11"/>
      <c r="Q131" s="11"/>
      <c r="R131" s="11"/>
      <c r="S131" s="11"/>
      <c r="T131" s="11"/>
      <c r="U131" s="11"/>
      <c r="V131" s="11"/>
      <c r="W131" s="11"/>
      <c r="X131" s="11"/>
    </row>
    <row r="132" spans="2:24" s="10" customFormat="1" ht="30" hidden="1">
      <c r="B132" s="88" t="s">
        <v>464</v>
      </c>
      <c r="C132" s="86" t="s">
        <v>123</v>
      </c>
      <c r="D132" s="87" t="s">
        <v>465</v>
      </c>
      <c r="E132" s="87"/>
      <c r="F132" s="85">
        <v>44348</v>
      </c>
      <c r="G132" s="333">
        <v>44357</v>
      </c>
      <c r="H132" s="86" t="s">
        <v>95</v>
      </c>
      <c r="I132" s="86" t="s">
        <v>160</v>
      </c>
      <c r="J132" s="86"/>
      <c r="K132" s="86"/>
      <c r="L132" s="11"/>
      <c r="M132" s="11"/>
      <c r="N132" s="11"/>
      <c r="O132" s="11"/>
      <c r="P132" s="11"/>
      <c r="Q132" s="11"/>
      <c r="R132" s="11"/>
      <c r="S132" s="11"/>
      <c r="T132" s="11"/>
      <c r="U132" s="11"/>
      <c r="V132" s="11"/>
      <c r="W132" s="11"/>
      <c r="X132" s="11"/>
    </row>
    <row r="133" spans="2:24" s="10" customFormat="1" ht="30" hidden="1">
      <c r="B133" s="88" t="s">
        <v>466</v>
      </c>
      <c r="C133" s="86" t="s">
        <v>123</v>
      </c>
      <c r="D133" s="87" t="s">
        <v>467</v>
      </c>
      <c r="E133" s="87"/>
      <c r="F133" s="85">
        <v>44348</v>
      </c>
      <c r="G133" s="333">
        <v>44357</v>
      </c>
      <c r="H133" s="86" t="s">
        <v>95</v>
      </c>
      <c r="I133" s="86"/>
      <c r="J133" s="86"/>
      <c r="K133" s="86"/>
      <c r="L133" s="11"/>
      <c r="M133" s="11"/>
      <c r="N133" s="11"/>
      <c r="O133" s="11"/>
      <c r="P133" s="11"/>
      <c r="Q133" s="11"/>
      <c r="R133" s="11"/>
      <c r="S133" s="11"/>
      <c r="T133" s="11"/>
      <c r="U133" s="11"/>
      <c r="V133" s="11"/>
      <c r="W133" s="11"/>
      <c r="X133" s="11"/>
    </row>
    <row r="134" spans="2:24" s="10" customFormat="1" ht="30" hidden="1">
      <c r="B134" s="88" t="s">
        <v>468</v>
      </c>
      <c r="C134" s="86" t="s">
        <v>141</v>
      </c>
      <c r="D134" s="87" t="s">
        <v>469</v>
      </c>
      <c r="E134" s="87"/>
      <c r="F134" s="85">
        <v>44348</v>
      </c>
      <c r="G134" s="333">
        <v>44362</v>
      </c>
      <c r="H134" s="86" t="s">
        <v>104</v>
      </c>
      <c r="I134" s="86"/>
      <c r="J134" s="86"/>
      <c r="K134" s="86"/>
      <c r="L134" s="11"/>
      <c r="M134" s="11"/>
      <c r="N134" s="11"/>
      <c r="O134" s="11"/>
      <c r="P134" s="11"/>
      <c r="Q134" s="11"/>
      <c r="R134" s="11"/>
      <c r="S134" s="11"/>
      <c r="T134" s="11"/>
      <c r="U134" s="11"/>
      <c r="V134" s="11"/>
      <c r="W134" s="11"/>
      <c r="X134" s="11"/>
    </row>
    <row r="135" spans="2:24" s="10" customFormat="1" ht="30">
      <c r="B135" s="88" t="s">
        <v>470</v>
      </c>
      <c r="C135" s="86" t="s">
        <v>141</v>
      </c>
      <c r="D135" s="87" t="s">
        <v>471</v>
      </c>
      <c r="E135" s="87"/>
      <c r="F135" s="85">
        <v>44348</v>
      </c>
      <c r="G135" s="333">
        <v>44362</v>
      </c>
      <c r="H135" s="86" t="s">
        <v>93</v>
      </c>
      <c r="I135" s="86"/>
      <c r="J135" s="86"/>
      <c r="K135" s="86"/>
      <c r="L135" s="11"/>
      <c r="M135" s="11"/>
      <c r="N135" s="11"/>
      <c r="O135" s="11"/>
      <c r="P135" s="11"/>
      <c r="Q135" s="11"/>
      <c r="R135" s="11"/>
      <c r="S135" s="11"/>
      <c r="T135" s="11"/>
      <c r="U135" s="11"/>
      <c r="V135" s="11"/>
      <c r="W135" s="11"/>
      <c r="X135" s="11"/>
    </row>
    <row r="136" spans="2:24" s="10" customFormat="1" ht="30" hidden="1">
      <c r="B136" s="88" t="s">
        <v>472</v>
      </c>
      <c r="C136" s="86" t="s">
        <v>11</v>
      </c>
      <c r="D136" s="87" t="s">
        <v>473</v>
      </c>
      <c r="E136" s="87"/>
      <c r="F136" s="85">
        <v>44348</v>
      </c>
      <c r="G136" s="333">
        <v>44362</v>
      </c>
      <c r="H136" s="86" t="s">
        <v>95</v>
      </c>
      <c r="I136" s="86" t="s">
        <v>160</v>
      </c>
      <c r="J136" s="86" t="s">
        <v>426</v>
      </c>
      <c r="K136" s="86"/>
      <c r="L136" s="11"/>
      <c r="M136" s="11"/>
      <c r="N136" s="11"/>
      <c r="O136" s="11"/>
      <c r="P136" s="11"/>
      <c r="Q136" s="11"/>
      <c r="R136" s="11"/>
      <c r="S136" s="11"/>
      <c r="T136" s="11"/>
      <c r="U136" s="11"/>
      <c r="V136" s="11"/>
      <c r="W136" s="11"/>
      <c r="X136" s="11"/>
    </row>
    <row r="137" spans="2:24" s="10" customFormat="1" ht="30" hidden="1">
      <c r="B137" s="88" t="s">
        <v>474</v>
      </c>
      <c r="C137" s="86" t="s">
        <v>11</v>
      </c>
      <c r="D137" s="87" t="s">
        <v>475</v>
      </c>
      <c r="E137" s="87"/>
      <c r="F137" s="85">
        <v>44348</v>
      </c>
      <c r="G137" s="333">
        <v>44362</v>
      </c>
      <c r="H137" s="86" t="s">
        <v>95</v>
      </c>
      <c r="I137" s="86" t="s">
        <v>160</v>
      </c>
      <c r="J137" s="86" t="s">
        <v>426</v>
      </c>
      <c r="K137" s="86"/>
      <c r="L137" s="11"/>
      <c r="M137" s="11"/>
      <c r="N137" s="11"/>
      <c r="O137" s="11"/>
      <c r="P137" s="11"/>
      <c r="Q137" s="11"/>
      <c r="R137" s="11"/>
      <c r="S137" s="11"/>
      <c r="T137" s="11"/>
      <c r="U137" s="11"/>
      <c r="V137" s="11"/>
      <c r="W137" s="11"/>
      <c r="X137" s="11"/>
    </row>
    <row r="138" spans="2:24" s="10" customFormat="1" ht="45" hidden="1">
      <c r="B138" s="88" t="s">
        <v>476</v>
      </c>
      <c r="C138" s="86" t="s">
        <v>11</v>
      </c>
      <c r="D138" s="87" t="s">
        <v>477</v>
      </c>
      <c r="E138" s="87"/>
      <c r="F138" s="85">
        <v>44348</v>
      </c>
      <c r="G138" s="333">
        <v>44362</v>
      </c>
      <c r="H138" s="86" t="s">
        <v>104</v>
      </c>
      <c r="I138" s="86"/>
      <c r="J138" s="86"/>
      <c r="K138" s="86"/>
      <c r="L138" s="11"/>
      <c r="M138" s="11"/>
      <c r="N138" s="11"/>
      <c r="O138" s="11"/>
      <c r="P138" s="11"/>
      <c r="Q138" s="11"/>
      <c r="R138" s="11"/>
      <c r="S138" s="11"/>
      <c r="T138" s="11"/>
      <c r="U138" s="11"/>
      <c r="V138" s="11"/>
      <c r="W138" s="11"/>
      <c r="X138" s="11"/>
    </row>
    <row r="139" spans="2:24" s="10" customFormat="1" ht="45" hidden="1">
      <c r="B139" s="88" t="s">
        <v>478</v>
      </c>
      <c r="C139" s="86" t="s">
        <v>123</v>
      </c>
      <c r="D139" s="87" t="s">
        <v>479</v>
      </c>
      <c r="E139" s="87"/>
      <c r="F139" s="85">
        <v>44348</v>
      </c>
      <c r="G139" s="333">
        <v>44362</v>
      </c>
      <c r="H139" s="86" t="s">
        <v>99</v>
      </c>
      <c r="I139" s="86"/>
      <c r="J139" s="86"/>
      <c r="K139" s="86"/>
      <c r="L139" s="11"/>
      <c r="M139" s="11"/>
      <c r="N139" s="11"/>
      <c r="O139" s="11"/>
      <c r="P139" s="11"/>
      <c r="Q139" s="11"/>
      <c r="R139" s="11"/>
      <c r="S139" s="11"/>
      <c r="T139" s="11"/>
      <c r="U139" s="11"/>
      <c r="V139" s="11"/>
      <c r="W139" s="11"/>
      <c r="X139" s="11"/>
    </row>
    <row r="140" spans="2:24" s="10" customFormat="1" ht="45">
      <c r="B140" s="88" t="s">
        <v>480</v>
      </c>
      <c r="C140" s="86" t="s">
        <v>74</v>
      </c>
      <c r="D140" s="87" t="s">
        <v>481</v>
      </c>
      <c r="E140" s="87"/>
      <c r="F140" s="85">
        <v>44348</v>
      </c>
      <c r="G140" s="333">
        <v>44362</v>
      </c>
      <c r="H140" s="86" t="s">
        <v>93</v>
      </c>
      <c r="I140" s="86"/>
      <c r="J140" s="86"/>
      <c r="K140" s="86"/>
      <c r="L140" s="11"/>
      <c r="M140" s="11"/>
      <c r="N140" s="11"/>
      <c r="O140" s="11"/>
      <c r="P140" s="11"/>
      <c r="Q140" s="11"/>
      <c r="R140" s="11"/>
      <c r="S140" s="11"/>
      <c r="T140" s="11"/>
      <c r="U140" s="11"/>
      <c r="V140" s="11"/>
      <c r="W140" s="11"/>
      <c r="X140" s="11"/>
    </row>
    <row r="141" spans="2:24" s="10" customFormat="1" ht="60">
      <c r="B141" s="88" t="s">
        <v>483</v>
      </c>
      <c r="C141" s="86" t="s">
        <v>10</v>
      </c>
      <c r="D141" s="87" t="s">
        <v>482</v>
      </c>
      <c r="E141" s="87"/>
      <c r="F141" s="85">
        <v>44348</v>
      </c>
      <c r="G141" s="333">
        <v>44362</v>
      </c>
      <c r="H141" s="86" t="s">
        <v>93</v>
      </c>
      <c r="I141" s="86" t="s">
        <v>160</v>
      </c>
      <c r="J141" s="86" t="s">
        <v>243</v>
      </c>
      <c r="K141" s="86" t="s">
        <v>506</v>
      </c>
      <c r="L141" s="11"/>
      <c r="M141" s="11"/>
      <c r="N141" s="11"/>
      <c r="O141" s="11"/>
      <c r="P141" s="11"/>
      <c r="Q141" s="11"/>
      <c r="R141" s="11"/>
      <c r="S141" s="11"/>
      <c r="T141" s="11"/>
      <c r="U141" s="11"/>
      <c r="V141" s="11"/>
      <c r="W141" s="11"/>
      <c r="X141" s="11"/>
    </row>
    <row r="142" spans="2:24" s="10" customFormat="1" ht="30">
      <c r="B142" s="88" t="s">
        <v>484</v>
      </c>
      <c r="C142" s="86" t="s">
        <v>10</v>
      </c>
      <c r="D142" s="87" t="s">
        <v>485</v>
      </c>
      <c r="E142" s="87"/>
      <c r="F142" s="85">
        <v>44348</v>
      </c>
      <c r="G142" s="333">
        <v>44364</v>
      </c>
      <c r="H142" s="86" t="s">
        <v>93</v>
      </c>
      <c r="I142" s="86" t="s">
        <v>160</v>
      </c>
      <c r="J142" s="86" t="s">
        <v>243</v>
      </c>
      <c r="K142" s="86" t="s">
        <v>547</v>
      </c>
      <c r="L142" s="11"/>
      <c r="M142" s="11"/>
      <c r="N142" s="11"/>
      <c r="O142" s="11"/>
      <c r="P142" s="11"/>
      <c r="Q142" s="11"/>
      <c r="R142" s="11"/>
      <c r="S142" s="11"/>
      <c r="T142" s="11"/>
      <c r="U142" s="11"/>
      <c r="V142" s="11"/>
      <c r="W142" s="11"/>
      <c r="X142" s="11"/>
    </row>
    <row r="143" spans="2:24" s="10" customFormat="1" ht="45">
      <c r="B143" s="88" t="s">
        <v>486</v>
      </c>
      <c r="C143" s="86" t="s">
        <v>10</v>
      </c>
      <c r="D143" s="87" t="s">
        <v>487</v>
      </c>
      <c r="E143" s="87"/>
      <c r="F143" s="85">
        <v>44348</v>
      </c>
      <c r="G143" s="333">
        <v>44364</v>
      </c>
      <c r="H143" s="86" t="s">
        <v>93</v>
      </c>
      <c r="I143" s="86" t="s">
        <v>160</v>
      </c>
      <c r="J143" s="86" t="s">
        <v>243</v>
      </c>
      <c r="K143" s="86" t="s">
        <v>510</v>
      </c>
      <c r="L143" s="11"/>
      <c r="M143" s="11"/>
      <c r="N143" s="11"/>
      <c r="O143" s="11"/>
      <c r="P143" s="11"/>
      <c r="Q143" s="11"/>
      <c r="R143" s="11"/>
      <c r="S143" s="11"/>
      <c r="T143" s="11"/>
      <c r="U143" s="11"/>
      <c r="V143" s="11"/>
      <c r="W143" s="11"/>
      <c r="X143" s="11"/>
    </row>
    <row r="144" spans="2:24" s="10" customFormat="1" ht="45">
      <c r="B144" s="88" t="s">
        <v>488</v>
      </c>
      <c r="C144" s="86" t="s">
        <v>10</v>
      </c>
      <c r="D144" s="87" t="s">
        <v>489</v>
      </c>
      <c r="E144" s="87"/>
      <c r="F144" s="85">
        <v>44348</v>
      </c>
      <c r="G144" s="333">
        <v>44364</v>
      </c>
      <c r="H144" s="86" t="s">
        <v>93</v>
      </c>
      <c r="I144" s="86" t="s">
        <v>160</v>
      </c>
      <c r="J144" s="86" t="s">
        <v>243</v>
      </c>
      <c r="K144" s="86" t="s">
        <v>513</v>
      </c>
      <c r="L144" s="11"/>
      <c r="M144" s="11"/>
      <c r="N144" s="11"/>
      <c r="O144" s="11"/>
      <c r="P144" s="11"/>
      <c r="Q144" s="11"/>
      <c r="R144" s="11"/>
      <c r="S144" s="11"/>
      <c r="T144" s="11"/>
      <c r="U144" s="11"/>
      <c r="V144" s="11"/>
      <c r="W144" s="11"/>
      <c r="X144" s="11"/>
    </row>
    <row r="145" spans="2:24" s="10" customFormat="1" ht="30" hidden="1">
      <c r="B145" s="88" t="s">
        <v>490</v>
      </c>
      <c r="C145" s="86" t="s">
        <v>13</v>
      </c>
      <c r="D145" s="87" t="s">
        <v>491</v>
      </c>
      <c r="E145" s="87"/>
      <c r="F145" s="85">
        <v>44348</v>
      </c>
      <c r="G145" s="333">
        <v>44364</v>
      </c>
      <c r="H145" s="86" t="s">
        <v>97</v>
      </c>
      <c r="I145" s="86" t="s">
        <v>160</v>
      </c>
      <c r="J145" s="86" t="s">
        <v>243</v>
      </c>
      <c r="K145" s="86" t="s">
        <v>581</v>
      </c>
      <c r="L145" s="11"/>
      <c r="M145" s="11"/>
      <c r="N145" s="11"/>
      <c r="O145" s="11"/>
      <c r="P145" s="11"/>
      <c r="Q145" s="11"/>
      <c r="R145" s="11"/>
      <c r="S145" s="11"/>
      <c r="T145" s="11"/>
      <c r="U145" s="11"/>
      <c r="V145" s="11"/>
      <c r="W145" s="11"/>
      <c r="X145" s="11"/>
    </row>
    <row r="146" spans="2:24" s="10" customFormat="1" ht="30" hidden="1">
      <c r="B146" s="88" t="s">
        <v>492</v>
      </c>
      <c r="C146" s="86" t="s">
        <v>13</v>
      </c>
      <c r="D146" s="87" t="s">
        <v>494</v>
      </c>
      <c r="E146" s="87"/>
      <c r="F146" s="85">
        <v>44348</v>
      </c>
      <c r="G146" s="333">
        <v>44364</v>
      </c>
      <c r="H146" s="86" t="s">
        <v>97</v>
      </c>
      <c r="I146" s="86" t="s">
        <v>160</v>
      </c>
      <c r="J146" s="86" t="s">
        <v>243</v>
      </c>
      <c r="K146" s="86" t="s">
        <v>709</v>
      </c>
      <c r="L146" s="11"/>
      <c r="M146" s="11"/>
      <c r="N146" s="11"/>
      <c r="O146" s="11"/>
      <c r="P146" s="11"/>
      <c r="Q146" s="11"/>
      <c r="R146" s="11"/>
      <c r="S146" s="11"/>
      <c r="T146" s="11"/>
      <c r="U146" s="11"/>
      <c r="V146" s="11"/>
      <c r="W146" s="11"/>
      <c r="X146" s="11"/>
    </row>
    <row r="147" spans="2:24" s="10" customFormat="1" ht="30" hidden="1">
      <c r="B147" s="88" t="s">
        <v>493</v>
      </c>
      <c r="C147" s="86" t="s">
        <v>13</v>
      </c>
      <c r="D147" s="87" t="s">
        <v>495</v>
      </c>
      <c r="E147" s="87"/>
      <c r="F147" s="85">
        <v>44348</v>
      </c>
      <c r="G147" s="333">
        <v>44364</v>
      </c>
      <c r="H147" s="86" t="s">
        <v>97</v>
      </c>
      <c r="I147" s="86" t="s">
        <v>160</v>
      </c>
      <c r="J147" s="258" t="s">
        <v>243</v>
      </c>
      <c r="K147" s="263" t="s">
        <v>827</v>
      </c>
      <c r="L147" s="11"/>
      <c r="M147" s="11"/>
      <c r="N147" s="11"/>
      <c r="O147" s="11"/>
      <c r="P147" s="11"/>
      <c r="Q147" s="11"/>
      <c r="R147" s="11"/>
      <c r="S147" s="11"/>
      <c r="T147" s="11"/>
      <c r="U147" s="11"/>
      <c r="V147" s="11"/>
      <c r="W147" s="11"/>
      <c r="X147" s="11"/>
    </row>
    <row r="148" spans="2:24" s="10" customFormat="1" ht="45" hidden="1">
      <c r="B148" s="88" t="s">
        <v>501</v>
      </c>
      <c r="C148" s="86" t="s">
        <v>11</v>
      </c>
      <c r="D148" s="87" t="s">
        <v>502</v>
      </c>
      <c r="E148" s="87"/>
      <c r="F148" s="85">
        <v>44348</v>
      </c>
      <c r="G148" s="333">
        <v>44369</v>
      </c>
      <c r="H148" s="86" t="s">
        <v>116</v>
      </c>
      <c r="I148" s="86"/>
      <c r="J148" s="86"/>
      <c r="K148" s="86"/>
      <c r="L148" s="11"/>
      <c r="M148" s="11"/>
      <c r="N148" s="11"/>
      <c r="O148" s="11"/>
      <c r="P148" s="11"/>
      <c r="Q148" s="11"/>
      <c r="R148" s="11"/>
      <c r="S148" s="11"/>
      <c r="T148" s="11"/>
      <c r="U148" s="11"/>
      <c r="V148" s="11"/>
      <c r="W148" s="11"/>
      <c r="X148" s="11"/>
    </row>
    <row r="149" spans="2:24" s="10" customFormat="1" ht="75" hidden="1">
      <c r="B149" s="88" t="s">
        <v>461</v>
      </c>
      <c r="C149" s="86" t="s">
        <v>11</v>
      </c>
      <c r="D149" s="87" t="s">
        <v>503</v>
      </c>
      <c r="E149" s="87"/>
      <c r="F149" s="85">
        <v>44348</v>
      </c>
      <c r="G149" s="333">
        <v>44369</v>
      </c>
      <c r="H149" s="86" t="s">
        <v>99</v>
      </c>
      <c r="I149" s="86" t="s">
        <v>160</v>
      </c>
      <c r="J149" s="86"/>
      <c r="K149" s="86"/>
      <c r="L149" s="11"/>
      <c r="M149" s="11"/>
      <c r="N149" s="11"/>
      <c r="O149" s="11"/>
      <c r="P149" s="11"/>
      <c r="Q149" s="11"/>
      <c r="R149" s="11"/>
      <c r="S149" s="11"/>
      <c r="T149" s="11"/>
      <c r="U149" s="11"/>
      <c r="V149" s="11"/>
      <c r="W149" s="11"/>
      <c r="X149" s="11"/>
    </row>
    <row r="150" spans="2:24" s="10" customFormat="1" ht="30" hidden="1">
      <c r="B150" s="88" t="s">
        <v>504</v>
      </c>
      <c r="C150" s="86" t="s">
        <v>11</v>
      </c>
      <c r="D150" s="87" t="s">
        <v>505</v>
      </c>
      <c r="E150" s="87"/>
      <c r="F150" s="85">
        <v>44348</v>
      </c>
      <c r="G150" s="333">
        <v>44369</v>
      </c>
      <c r="H150" s="86" t="s">
        <v>116</v>
      </c>
      <c r="I150" s="86"/>
      <c r="J150" s="86"/>
      <c r="K150" s="86"/>
      <c r="L150" s="11"/>
      <c r="M150" s="11"/>
      <c r="N150" s="11"/>
      <c r="O150" s="11"/>
      <c r="P150" s="11"/>
      <c r="Q150" s="11"/>
      <c r="R150" s="11"/>
      <c r="S150" s="11"/>
      <c r="T150" s="11"/>
      <c r="U150" s="11"/>
      <c r="V150" s="11"/>
      <c r="W150" s="11"/>
      <c r="X150" s="11"/>
    </row>
    <row r="151" spans="2:24" s="10" customFormat="1" ht="30" hidden="1">
      <c r="B151" s="88" t="s">
        <v>507</v>
      </c>
      <c r="C151" s="86" t="s">
        <v>13</v>
      </c>
      <c r="D151" s="87" t="s">
        <v>508</v>
      </c>
      <c r="E151" s="87"/>
      <c r="F151" s="85">
        <v>44348</v>
      </c>
      <c r="G151" s="333">
        <v>44371</v>
      </c>
      <c r="H151" s="86" t="s">
        <v>97</v>
      </c>
      <c r="I151" s="86" t="s">
        <v>160</v>
      </c>
      <c r="J151" s="86" t="s">
        <v>243</v>
      </c>
      <c r="K151" s="86" t="s">
        <v>648</v>
      </c>
      <c r="L151" s="11"/>
      <c r="M151" s="11"/>
      <c r="N151" s="11"/>
      <c r="O151" s="11"/>
      <c r="P151" s="11"/>
      <c r="Q151" s="11"/>
      <c r="R151" s="11"/>
      <c r="S151" s="11"/>
      <c r="T151" s="11"/>
      <c r="U151" s="11"/>
      <c r="V151" s="11"/>
      <c r="W151" s="11"/>
      <c r="X151" s="11"/>
    </row>
    <row r="152" spans="2:24" s="10" customFormat="1" ht="45">
      <c r="B152" s="88" t="s">
        <v>509</v>
      </c>
      <c r="C152" s="86" t="s">
        <v>10</v>
      </c>
      <c r="D152" s="87" t="s">
        <v>511</v>
      </c>
      <c r="E152" s="87"/>
      <c r="F152" s="85">
        <v>44348</v>
      </c>
      <c r="G152" s="333">
        <v>44371</v>
      </c>
      <c r="H152" s="86" t="s">
        <v>93</v>
      </c>
      <c r="I152" s="86" t="s">
        <v>160</v>
      </c>
      <c r="J152" s="86" t="s">
        <v>243</v>
      </c>
      <c r="K152" s="86" t="s">
        <v>512</v>
      </c>
      <c r="L152" s="11"/>
      <c r="M152" s="11"/>
      <c r="N152" s="11"/>
      <c r="O152" s="11"/>
      <c r="P152" s="11"/>
      <c r="Q152" s="11"/>
      <c r="R152" s="11"/>
      <c r="S152" s="11"/>
      <c r="T152" s="11"/>
      <c r="U152" s="11"/>
      <c r="V152" s="11"/>
      <c r="W152" s="11"/>
      <c r="X152" s="11"/>
    </row>
    <row r="153" spans="2:24" s="10" customFormat="1" ht="45">
      <c r="B153" s="88" t="s">
        <v>514</v>
      </c>
      <c r="C153" s="86" t="s">
        <v>10</v>
      </c>
      <c r="D153" s="87" t="s">
        <v>515</v>
      </c>
      <c r="E153" s="87"/>
      <c r="F153" s="85">
        <v>44348</v>
      </c>
      <c r="G153" s="333">
        <v>44376</v>
      </c>
      <c r="H153" s="86" t="s">
        <v>93</v>
      </c>
      <c r="I153" s="86" t="s">
        <v>160</v>
      </c>
      <c r="J153" s="86" t="s">
        <v>243</v>
      </c>
      <c r="K153" s="86" t="s">
        <v>544</v>
      </c>
      <c r="L153" s="11"/>
      <c r="M153" s="11"/>
      <c r="N153" s="11"/>
      <c r="O153" s="11"/>
      <c r="P153" s="11"/>
      <c r="Q153" s="11"/>
      <c r="R153" s="11"/>
      <c r="S153" s="11"/>
      <c r="T153" s="11"/>
      <c r="U153" s="11"/>
      <c r="V153" s="11"/>
      <c r="W153" s="11"/>
      <c r="X153" s="11"/>
    </row>
    <row r="154" spans="2:24" s="10" customFormat="1" ht="45" hidden="1">
      <c r="B154" s="88" t="s">
        <v>516</v>
      </c>
      <c r="C154" s="86" t="s">
        <v>11</v>
      </c>
      <c r="D154" s="87" t="s">
        <v>517</v>
      </c>
      <c r="E154" s="87"/>
      <c r="F154" s="85">
        <v>44348</v>
      </c>
      <c r="G154" s="333">
        <v>44376</v>
      </c>
      <c r="H154" s="86" t="s">
        <v>104</v>
      </c>
      <c r="I154" s="86"/>
      <c r="J154" s="86"/>
      <c r="K154" s="86"/>
      <c r="L154" s="11"/>
      <c r="M154" s="11"/>
      <c r="N154" s="11"/>
      <c r="O154" s="11"/>
      <c r="P154" s="11"/>
      <c r="Q154" s="11"/>
      <c r="R154" s="11"/>
      <c r="S154" s="11"/>
      <c r="T154" s="11"/>
      <c r="U154" s="11"/>
      <c r="V154" s="11"/>
      <c r="W154" s="11"/>
      <c r="X154" s="11"/>
    </row>
    <row r="155" spans="2:24" s="10" customFormat="1" ht="45" hidden="1">
      <c r="B155" s="88" t="s">
        <v>518</v>
      </c>
      <c r="C155" s="86" t="s">
        <v>11</v>
      </c>
      <c r="D155" s="87" t="s">
        <v>519</v>
      </c>
      <c r="E155" s="87"/>
      <c r="F155" s="85">
        <v>44348</v>
      </c>
      <c r="G155" s="333">
        <v>44376</v>
      </c>
      <c r="H155" s="86" t="s">
        <v>97</v>
      </c>
      <c r="I155" s="86"/>
      <c r="J155" s="86"/>
      <c r="K155" s="86"/>
      <c r="L155" s="11"/>
      <c r="M155" s="11"/>
      <c r="N155" s="11"/>
      <c r="O155" s="11"/>
      <c r="P155" s="11"/>
      <c r="Q155" s="11"/>
      <c r="R155" s="11"/>
      <c r="S155" s="11"/>
      <c r="T155" s="11"/>
      <c r="U155" s="11"/>
      <c r="V155" s="11"/>
      <c r="W155" s="11"/>
      <c r="X155" s="11"/>
    </row>
    <row r="156" spans="2:24" s="10" customFormat="1" ht="45" hidden="1">
      <c r="B156" s="88" t="s">
        <v>520</v>
      </c>
      <c r="C156" s="86" t="s">
        <v>11</v>
      </c>
      <c r="D156" s="87" t="s">
        <v>521</v>
      </c>
      <c r="E156" s="87"/>
      <c r="F156" s="85">
        <v>44348</v>
      </c>
      <c r="G156" s="333">
        <v>44376</v>
      </c>
      <c r="H156" s="86" t="s">
        <v>104</v>
      </c>
      <c r="I156" s="86"/>
      <c r="J156" s="86"/>
      <c r="K156" s="86"/>
      <c r="L156" s="11"/>
      <c r="M156" s="11"/>
      <c r="N156" s="11"/>
      <c r="O156" s="11"/>
      <c r="P156" s="11"/>
      <c r="Q156" s="11"/>
      <c r="R156" s="11"/>
      <c r="S156" s="11"/>
      <c r="T156" s="11"/>
      <c r="U156" s="11"/>
      <c r="V156" s="11"/>
      <c r="W156" s="11"/>
      <c r="X156" s="11"/>
    </row>
    <row r="157" spans="2:24" s="10" customFormat="1" ht="30" hidden="1">
      <c r="B157" s="88" t="s">
        <v>522</v>
      </c>
      <c r="C157" s="86" t="s">
        <v>11</v>
      </c>
      <c r="D157" s="87" t="s">
        <v>523</v>
      </c>
      <c r="E157" s="87"/>
      <c r="F157" s="85">
        <v>44348</v>
      </c>
      <c r="G157" s="333">
        <v>44376</v>
      </c>
      <c r="H157" s="86" t="s">
        <v>104</v>
      </c>
      <c r="I157" s="86" t="s">
        <v>160</v>
      </c>
      <c r="J157" s="86"/>
      <c r="K157" s="86"/>
      <c r="L157" s="11"/>
      <c r="M157" s="11"/>
      <c r="N157" s="11"/>
      <c r="O157" s="11"/>
      <c r="P157" s="11"/>
      <c r="Q157" s="11"/>
      <c r="R157" s="11"/>
      <c r="S157" s="11"/>
      <c r="T157" s="11"/>
      <c r="U157" s="11"/>
      <c r="V157" s="11"/>
      <c r="W157" s="11"/>
      <c r="X157" s="11"/>
    </row>
    <row r="158" spans="2:24" s="10" customFormat="1" ht="60" hidden="1">
      <c r="B158" s="88" t="s">
        <v>524</v>
      </c>
      <c r="C158" s="86" t="s">
        <v>11</v>
      </c>
      <c r="D158" s="87" t="s">
        <v>525</v>
      </c>
      <c r="E158" s="87"/>
      <c r="F158" s="85">
        <v>44348</v>
      </c>
      <c r="G158" s="333">
        <v>44376</v>
      </c>
      <c r="H158" s="86" t="s">
        <v>116</v>
      </c>
      <c r="I158" s="86" t="s">
        <v>160</v>
      </c>
      <c r="J158" s="86"/>
      <c r="K158" s="86"/>
      <c r="L158" s="11"/>
      <c r="M158" s="11"/>
      <c r="N158" s="11"/>
      <c r="O158" s="11"/>
      <c r="P158" s="11"/>
      <c r="Q158" s="11"/>
      <c r="R158" s="11"/>
      <c r="S158" s="11"/>
      <c r="T158" s="11"/>
      <c r="U158" s="11"/>
      <c r="V158" s="11"/>
      <c r="W158" s="11"/>
      <c r="X158" s="11"/>
    </row>
    <row r="159" spans="2:24" s="10" customFormat="1" ht="45" hidden="1">
      <c r="B159" s="88" t="s">
        <v>526</v>
      </c>
      <c r="C159" s="86" t="s">
        <v>11</v>
      </c>
      <c r="D159" s="87" t="s">
        <v>527</v>
      </c>
      <c r="E159" s="87"/>
      <c r="F159" s="85">
        <v>44348</v>
      </c>
      <c r="G159" s="333">
        <v>44376</v>
      </c>
      <c r="H159" s="86" t="s">
        <v>114</v>
      </c>
      <c r="I159" s="86"/>
      <c r="J159" s="86"/>
      <c r="K159" s="86"/>
      <c r="L159" s="11"/>
      <c r="M159" s="11"/>
      <c r="N159" s="11"/>
      <c r="O159" s="11"/>
      <c r="P159" s="11"/>
      <c r="Q159" s="11"/>
      <c r="R159" s="11"/>
      <c r="S159" s="11"/>
      <c r="T159" s="11"/>
      <c r="U159" s="11"/>
      <c r="V159" s="11"/>
      <c r="W159" s="11"/>
      <c r="X159" s="11"/>
    </row>
    <row r="160" spans="2:24" s="10" customFormat="1" ht="30" hidden="1">
      <c r="B160" s="88" t="s">
        <v>528</v>
      </c>
      <c r="C160" s="86" t="s">
        <v>11</v>
      </c>
      <c r="D160" s="87" t="s">
        <v>529</v>
      </c>
      <c r="E160" s="87"/>
      <c r="F160" s="85">
        <v>44348</v>
      </c>
      <c r="G160" s="333">
        <v>44376</v>
      </c>
      <c r="H160" s="86" t="s">
        <v>95</v>
      </c>
      <c r="I160" s="86"/>
      <c r="J160" s="86"/>
      <c r="K160" s="86"/>
      <c r="L160" s="11"/>
      <c r="M160" s="11"/>
      <c r="N160" s="11"/>
      <c r="O160" s="11"/>
      <c r="P160" s="11"/>
      <c r="Q160" s="11"/>
      <c r="R160" s="11"/>
      <c r="S160" s="11"/>
      <c r="T160" s="11"/>
      <c r="U160" s="11"/>
      <c r="V160" s="11"/>
      <c r="W160" s="11"/>
      <c r="X160" s="11"/>
    </row>
    <row r="161" spans="2:24" s="10" customFormat="1" ht="45" hidden="1">
      <c r="B161" s="88" t="s">
        <v>530</v>
      </c>
      <c r="C161" s="86" t="s">
        <v>11</v>
      </c>
      <c r="D161" s="87" t="s">
        <v>531</v>
      </c>
      <c r="E161" s="87"/>
      <c r="F161" s="85">
        <v>44348</v>
      </c>
      <c r="G161" s="333">
        <v>44376</v>
      </c>
      <c r="H161" s="86" t="s">
        <v>94</v>
      </c>
      <c r="I161" s="86"/>
      <c r="J161" s="86"/>
      <c r="K161" s="86"/>
      <c r="L161" s="11"/>
      <c r="M161" s="11"/>
      <c r="N161" s="11"/>
      <c r="O161" s="11"/>
      <c r="P161" s="11"/>
      <c r="Q161" s="11"/>
      <c r="R161" s="11"/>
      <c r="S161" s="11"/>
      <c r="T161" s="11"/>
      <c r="U161" s="11"/>
      <c r="V161" s="11"/>
      <c r="W161" s="11"/>
      <c r="X161" s="11"/>
    </row>
    <row r="162" spans="2:24" s="10" customFormat="1" ht="30" hidden="1">
      <c r="B162" s="88" t="s">
        <v>532</v>
      </c>
      <c r="C162" s="86" t="s">
        <v>11</v>
      </c>
      <c r="D162" s="87" t="s">
        <v>533</v>
      </c>
      <c r="E162" s="87"/>
      <c r="F162" s="85">
        <v>44348</v>
      </c>
      <c r="G162" s="333">
        <v>44376</v>
      </c>
      <c r="H162" s="86" t="s">
        <v>95</v>
      </c>
      <c r="I162" s="86" t="s">
        <v>160</v>
      </c>
      <c r="J162" s="86"/>
      <c r="K162" s="86"/>
      <c r="L162" s="11"/>
      <c r="M162" s="11"/>
      <c r="N162" s="11"/>
      <c r="O162" s="11"/>
      <c r="P162" s="11"/>
      <c r="Q162" s="11"/>
      <c r="R162" s="11"/>
      <c r="S162" s="11"/>
      <c r="T162" s="11"/>
      <c r="U162" s="11"/>
      <c r="V162" s="11"/>
      <c r="W162" s="11"/>
      <c r="X162" s="11"/>
    </row>
    <row r="163" spans="2:24" s="10" customFormat="1" ht="45" hidden="1">
      <c r="B163" s="88" t="s">
        <v>534</v>
      </c>
      <c r="C163" s="86" t="s">
        <v>11</v>
      </c>
      <c r="D163" s="87" t="s">
        <v>535</v>
      </c>
      <c r="E163" s="87"/>
      <c r="F163" s="85">
        <v>44348</v>
      </c>
      <c r="G163" s="333">
        <v>44376</v>
      </c>
      <c r="H163" s="86" t="s">
        <v>105</v>
      </c>
      <c r="I163" s="86"/>
      <c r="J163" s="86"/>
      <c r="K163" s="86"/>
      <c r="L163" s="11"/>
      <c r="M163" s="11"/>
      <c r="N163" s="11"/>
      <c r="O163" s="11"/>
      <c r="P163" s="11"/>
      <c r="Q163" s="11"/>
      <c r="R163" s="11"/>
      <c r="S163" s="11"/>
      <c r="T163" s="11"/>
      <c r="U163" s="11"/>
      <c r="V163" s="11"/>
      <c r="W163" s="11"/>
      <c r="X163" s="11"/>
    </row>
    <row r="164" spans="2:24" s="10" customFormat="1" ht="45" hidden="1">
      <c r="B164" s="88" t="s">
        <v>536</v>
      </c>
      <c r="C164" s="86" t="s">
        <v>11</v>
      </c>
      <c r="D164" s="87" t="s">
        <v>537</v>
      </c>
      <c r="E164" s="87"/>
      <c r="F164" s="85">
        <v>44348</v>
      </c>
      <c r="G164" s="333">
        <v>44376</v>
      </c>
      <c r="H164" s="86" t="s">
        <v>95</v>
      </c>
      <c r="I164" s="86"/>
      <c r="J164" s="86"/>
      <c r="K164" s="86"/>
      <c r="L164" s="11"/>
      <c r="M164" s="11"/>
      <c r="N164" s="11"/>
      <c r="O164" s="11"/>
      <c r="P164" s="11"/>
      <c r="Q164" s="11"/>
      <c r="R164" s="11"/>
      <c r="S164" s="11"/>
      <c r="T164" s="11"/>
      <c r="U164" s="11"/>
      <c r="V164" s="11"/>
      <c r="W164" s="11"/>
      <c r="X164" s="11"/>
    </row>
    <row r="165" spans="2:24" s="10" customFormat="1" ht="45" hidden="1">
      <c r="B165" s="88" t="s">
        <v>538</v>
      </c>
      <c r="C165" s="86" t="s">
        <v>11</v>
      </c>
      <c r="D165" s="87" t="s">
        <v>539</v>
      </c>
      <c r="E165" s="87"/>
      <c r="F165" s="85">
        <v>44348</v>
      </c>
      <c r="G165" s="333">
        <v>44376</v>
      </c>
      <c r="H165" s="86" t="s">
        <v>95</v>
      </c>
      <c r="I165" s="86" t="s">
        <v>160</v>
      </c>
      <c r="J165" s="86"/>
      <c r="K165" s="86"/>
      <c r="L165" s="11"/>
      <c r="M165" s="11"/>
      <c r="N165" s="11"/>
      <c r="O165" s="11"/>
      <c r="P165" s="11"/>
      <c r="Q165" s="11"/>
      <c r="R165" s="11"/>
      <c r="S165" s="11"/>
      <c r="T165" s="11"/>
      <c r="U165" s="11"/>
      <c r="V165" s="11"/>
      <c r="W165" s="11"/>
      <c r="X165" s="11"/>
    </row>
    <row r="166" spans="2:24" s="10" customFormat="1" ht="30" hidden="1">
      <c r="B166" s="88" t="s">
        <v>540</v>
      </c>
      <c r="C166" s="86" t="s">
        <v>11</v>
      </c>
      <c r="D166" s="87" t="s">
        <v>542</v>
      </c>
      <c r="E166" s="87"/>
      <c r="F166" s="85">
        <v>44348</v>
      </c>
      <c r="G166" s="333">
        <v>44376</v>
      </c>
      <c r="H166" s="86" t="s">
        <v>95</v>
      </c>
      <c r="I166" s="86"/>
      <c r="J166" s="86"/>
      <c r="K166" s="86"/>
      <c r="L166" s="11"/>
      <c r="M166" s="11"/>
      <c r="N166" s="11"/>
      <c r="O166" s="11"/>
      <c r="P166" s="11"/>
      <c r="Q166" s="11"/>
      <c r="R166" s="11"/>
      <c r="S166" s="11"/>
      <c r="T166" s="11"/>
      <c r="U166" s="11"/>
      <c r="V166" s="11"/>
      <c r="W166" s="11"/>
      <c r="X166" s="11"/>
    </row>
    <row r="167" spans="2:24" s="10" customFormat="1" ht="30">
      <c r="B167" s="88" t="s">
        <v>541</v>
      </c>
      <c r="C167" s="86" t="s">
        <v>10</v>
      </c>
      <c r="D167" s="87" t="s">
        <v>546</v>
      </c>
      <c r="E167" s="87"/>
      <c r="F167" s="85">
        <v>44348</v>
      </c>
      <c r="G167" s="333">
        <v>44376</v>
      </c>
      <c r="H167" s="86" t="s">
        <v>93</v>
      </c>
      <c r="I167" s="86" t="s">
        <v>160</v>
      </c>
      <c r="J167" s="86" t="s">
        <v>243</v>
      </c>
      <c r="K167" s="86" t="s">
        <v>545</v>
      </c>
      <c r="L167" s="11"/>
      <c r="M167" s="11"/>
      <c r="N167" s="11"/>
      <c r="O167" s="11"/>
      <c r="P167" s="11"/>
      <c r="Q167" s="11"/>
      <c r="R167" s="11"/>
      <c r="S167" s="11"/>
      <c r="T167" s="11"/>
      <c r="U167" s="11"/>
      <c r="V167" s="11"/>
      <c r="W167" s="11"/>
      <c r="X167" s="11"/>
    </row>
    <row r="168" spans="2:24" s="10" customFormat="1" ht="30" hidden="1">
      <c r="B168" s="88" t="s">
        <v>543</v>
      </c>
      <c r="C168" s="86" t="s">
        <v>13</v>
      </c>
      <c r="D168" s="87" t="s">
        <v>557</v>
      </c>
      <c r="E168" s="87"/>
      <c r="F168" s="85">
        <v>44348</v>
      </c>
      <c r="G168" s="333">
        <v>44377</v>
      </c>
      <c r="H168" s="86" t="s">
        <v>116</v>
      </c>
      <c r="I168" s="86" t="s">
        <v>160</v>
      </c>
      <c r="J168" s="86" t="s">
        <v>243</v>
      </c>
      <c r="K168" s="86" t="s">
        <v>556</v>
      </c>
      <c r="L168" s="11"/>
      <c r="M168" s="11"/>
      <c r="N168" s="11"/>
      <c r="O168" s="11"/>
      <c r="P168" s="11"/>
      <c r="Q168" s="11"/>
      <c r="R168" s="11"/>
      <c r="S168" s="11"/>
      <c r="T168" s="11"/>
      <c r="U168" s="11"/>
      <c r="V168" s="11"/>
      <c r="W168" s="11"/>
      <c r="X168" s="11"/>
    </row>
    <row r="169" spans="2:24" s="10" customFormat="1" ht="30" hidden="1">
      <c r="B169" s="88" t="s">
        <v>548</v>
      </c>
      <c r="C169" s="86" t="s">
        <v>122</v>
      </c>
      <c r="D169" s="87" t="s">
        <v>549</v>
      </c>
      <c r="E169" s="87"/>
      <c r="F169" s="85">
        <v>44409</v>
      </c>
      <c r="G169" s="333">
        <v>44411</v>
      </c>
      <c r="H169" s="86" t="s">
        <v>116</v>
      </c>
      <c r="I169" s="86" t="s">
        <v>160</v>
      </c>
      <c r="J169" s="86" t="s">
        <v>243</v>
      </c>
      <c r="K169" s="86" t="s">
        <v>582</v>
      </c>
      <c r="L169" s="11"/>
      <c r="M169" s="11"/>
      <c r="N169" s="11"/>
      <c r="O169" s="11"/>
      <c r="P169" s="11"/>
      <c r="Q169" s="11"/>
      <c r="R169" s="11"/>
      <c r="S169" s="11"/>
      <c r="T169" s="11"/>
      <c r="U169" s="11"/>
      <c r="V169" s="11"/>
      <c r="W169" s="11"/>
      <c r="X169" s="11"/>
    </row>
    <row r="170" spans="2:24" s="10" customFormat="1" ht="30" hidden="1">
      <c r="B170" s="88" t="s">
        <v>550</v>
      </c>
      <c r="C170" s="86" t="s">
        <v>13</v>
      </c>
      <c r="D170" s="87" t="s">
        <v>551</v>
      </c>
      <c r="E170" s="87"/>
      <c r="F170" s="85">
        <v>44409</v>
      </c>
      <c r="G170" s="333">
        <v>44411</v>
      </c>
      <c r="H170" s="86" t="s">
        <v>97</v>
      </c>
      <c r="I170" s="86" t="s">
        <v>160</v>
      </c>
      <c r="J170" s="86" t="s">
        <v>243</v>
      </c>
      <c r="K170" s="86" t="s">
        <v>649</v>
      </c>
      <c r="L170" s="11"/>
      <c r="M170" s="11"/>
      <c r="N170" s="11"/>
      <c r="O170" s="11"/>
      <c r="P170" s="11"/>
      <c r="Q170" s="11"/>
      <c r="R170" s="11"/>
      <c r="S170" s="11"/>
      <c r="T170" s="11"/>
      <c r="U170" s="11"/>
      <c r="V170" s="11"/>
      <c r="W170" s="11"/>
      <c r="X170" s="11"/>
    </row>
    <row r="171" spans="2:24" s="10" customFormat="1" ht="30" hidden="1">
      <c r="B171" s="88" t="s">
        <v>543</v>
      </c>
      <c r="C171" s="86" t="s">
        <v>162</v>
      </c>
      <c r="D171" s="87" t="s">
        <v>552</v>
      </c>
      <c r="E171" s="87"/>
      <c r="F171" s="85">
        <v>44409</v>
      </c>
      <c r="G171" s="333">
        <v>44413</v>
      </c>
      <c r="H171" s="86" t="s">
        <v>97</v>
      </c>
      <c r="I171" s="86" t="s">
        <v>160</v>
      </c>
      <c r="J171" s="86" t="s">
        <v>243</v>
      </c>
      <c r="K171" s="86" t="s">
        <v>650</v>
      </c>
      <c r="L171" s="11"/>
      <c r="M171" s="11"/>
      <c r="N171" s="11"/>
      <c r="O171" s="11"/>
      <c r="P171" s="11"/>
      <c r="Q171" s="11"/>
      <c r="R171" s="11"/>
      <c r="S171" s="11"/>
      <c r="T171" s="11"/>
      <c r="U171" s="11"/>
      <c r="V171" s="11"/>
      <c r="W171" s="11"/>
      <c r="X171" s="11"/>
    </row>
    <row r="172" spans="2:24" s="10" customFormat="1" ht="45">
      <c r="B172" s="86" t="s">
        <v>553</v>
      </c>
      <c r="C172" s="86" t="s">
        <v>10</v>
      </c>
      <c r="D172" s="87" t="s">
        <v>559</v>
      </c>
      <c r="E172" s="87"/>
      <c r="F172" s="85">
        <v>44409</v>
      </c>
      <c r="G172" s="333">
        <v>44418</v>
      </c>
      <c r="H172" s="86" t="s">
        <v>93</v>
      </c>
      <c r="I172" s="88" t="s">
        <v>160</v>
      </c>
      <c r="J172" s="88" t="s">
        <v>243</v>
      </c>
      <c r="K172" s="86" t="s">
        <v>558</v>
      </c>
    </row>
    <row r="173" spans="2:24" s="10" customFormat="1" ht="60">
      <c r="B173" s="86" t="s">
        <v>554</v>
      </c>
      <c r="C173" s="86" t="s">
        <v>10</v>
      </c>
      <c r="D173" s="87" t="s">
        <v>568</v>
      </c>
      <c r="E173" s="87"/>
      <c r="F173" s="85">
        <v>44409</v>
      </c>
      <c r="G173" s="333">
        <v>44425</v>
      </c>
      <c r="H173" s="86" t="s">
        <v>93</v>
      </c>
      <c r="I173" s="88" t="s">
        <v>160</v>
      </c>
      <c r="J173" s="88" t="s">
        <v>243</v>
      </c>
      <c r="K173" s="86" t="s">
        <v>584</v>
      </c>
    </row>
    <row r="174" spans="2:24" s="10" customFormat="1" ht="30">
      <c r="B174" s="86" t="s">
        <v>555</v>
      </c>
      <c r="C174" s="86" t="s">
        <v>10</v>
      </c>
      <c r="D174" s="87" t="s">
        <v>569</v>
      </c>
      <c r="E174" s="87"/>
      <c r="F174" s="85">
        <v>44409</v>
      </c>
      <c r="G174" s="333">
        <v>44425</v>
      </c>
      <c r="H174" s="86" t="s">
        <v>93</v>
      </c>
      <c r="I174" s="88" t="s">
        <v>160</v>
      </c>
      <c r="J174" s="88" t="s">
        <v>243</v>
      </c>
      <c r="K174" s="86" t="s">
        <v>583</v>
      </c>
    </row>
    <row r="175" spans="2:24" s="10" customFormat="1" ht="60" hidden="1">
      <c r="B175" s="86" t="s">
        <v>560</v>
      </c>
      <c r="C175" s="86" t="s">
        <v>122</v>
      </c>
      <c r="D175" s="87" t="s">
        <v>561</v>
      </c>
      <c r="E175" s="87"/>
      <c r="F175" s="85">
        <v>44409</v>
      </c>
      <c r="G175" s="333">
        <v>44439</v>
      </c>
      <c r="H175" s="86" t="s">
        <v>114</v>
      </c>
      <c r="I175" s="88"/>
      <c r="J175" s="88"/>
      <c r="K175" s="86"/>
    </row>
    <row r="176" spans="2:24" s="10" customFormat="1" ht="45" hidden="1">
      <c r="B176" s="86" t="s">
        <v>566</v>
      </c>
      <c r="C176" s="86" t="s">
        <v>122</v>
      </c>
      <c r="D176" s="87" t="s">
        <v>565</v>
      </c>
      <c r="E176" s="87"/>
      <c r="F176" s="85">
        <v>44409</v>
      </c>
      <c r="G176" s="333">
        <v>44439</v>
      </c>
      <c r="H176" s="86" t="s">
        <v>95</v>
      </c>
      <c r="I176" s="88" t="s">
        <v>160</v>
      </c>
      <c r="J176" s="88" t="s">
        <v>426</v>
      </c>
      <c r="K176" s="86"/>
    </row>
    <row r="177" spans="2:11" s="10" customFormat="1" ht="45">
      <c r="B177" s="86" t="s">
        <v>571</v>
      </c>
      <c r="C177" s="86" t="s">
        <v>10</v>
      </c>
      <c r="D177" s="87" t="s">
        <v>572</v>
      </c>
      <c r="E177" s="87"/>
      <c r="F177" s="85">
        <v>44409</v>
      </c>
      <c r="G177" s="333">
        <v>44439</v>
      </c>
      <c r="H177" s="86" t="s">
        <v>93</v>
      </c>
      <c r="I177" s="88" t="s">
        <v>160</v>
      </c>
      <c r="J177" s="88" t="s">
        <v>243</v>
      </c>
      <c r="K177" s="86" t="s">
        <v>600</v>
      </c>
    </row>
    <row r="178" spans="2:11" s="10" customFormat="1" ht="45">
      <c r="B178" s="86" t="s">
        <v>573</v>
      </c>
      <c r="C178" s="86" t="s">
        <v>10</v>
      </c>
      <c r="D178" s="87" t="s">
        <v>574</v>
      </c>
      <c r="E178" s="87"/>
      <c r="F178" s="85">
        <v>44409</v>
      </c>
      <c r="G178" s="333">
        <v>44439</v>
      </c>
      <c r="H178" s="86" t="s">
        <v>93</v>
      </c>
      <c r="I178" s="88" t="s">
        <v>160</v>
      </c>
      <c r="J178" s="88" t="s">
        <v>243</v>
      </c>
      <c r="K178" s="86" t="s">
        <v>602</v>
      </c>
    </row>
    <row r="179" spans="2:11" s="10" customFormat="1" hidden="1">
      <c r="B179" s="86" t="s">
        <v>585</v>
      </c>
      <c r="C179" s="86" t="s">
        <v>11</v>
      </c>
      <c r="D179" s="87" t="s">
        <v>586</v>
      </c>
      <c r="E179" s="87"/>
      <c r="F179" s="85">
        <v>44440</v>
      </c>
      <c r="G179" s="333">
        <v>44441</v>
      </c>
      <c r="H179" s="86" t="s">
        <v>104</v>
      </c>
      <c r="I179" s="88"/>
      <c r="J179" s="88"/>
      <c r="K179" s="86"/>
    </row>
    <row r="180" spans="2:11" s="10" customFormat="1" ht="30" hidden="1">
      <c r="B180" s="86" t="s">
        <v>587</v>
      </c>
      <c r="C180" s="86" t="s">
        <v>11</v>
      </c>
      <c r="D180" s="87" t="s">
        <v>588</v>
      </c>
      <c r="E180" s="87"/>
      <c r="F180" s="85">
        <v>44440</v>
      </c>
      <c r="G180" s="333">
        <v>44441</v>
      </c>
      <c r="H180" s="86" t="s">
        <v>95</v>
      </c>
      <c r="I180" s="88"/>
      <c r="J180" s="88"/>
      <c r="K180" s="86"/>
    </row>
    <row r="181" spans="2:11" s="10" customFormat="1" ht="30" hidden="1">
      <c r="B181" s="86" t="s">
        <v>589</v>
      </c>
      <c r="C181" s="86" t="s">
        <v>11</v>
      </c>
      <c r="D181" s="87" t="s">
        <v>590</v>
      </c>
      <c r="E181" s="87"/>
      <c r="F181" s="85">
        <v>44440</v>
      </c>
      <c r="G181" s="333">
        <v>44441</v>
      </c>
      <c r="H181" s="86" t="s">
        <v>102</v>
      </c>
      <c r="I181" s="88"/>
      <c r="J181" s="88"/>
      <c r="K181" s="86"/>
    </row>
    <row r="182" spans="2:11" s="10" customFormat="1" ht="30" hidden="1">
      <c r="B182" s="86" t="s">
        <v>562</v>
      </c>
      <c r="C182" s="86" t="s">
        <v>122</v>
      </c>
      <c r="D182" s="87" t="s">
        <v>591</v>
      </c>
      <c r="E182" s="87"/>
      <c r="F182" s="85">
        <v>44440</v>
      </c>
      <c r="G182" s="333">
        <v>44441</v>
      </c>
      <c r="H182" s="86" t="s">
        <v>95</v>
      </c>
      <c r="I182" s="88" t="s">
        <v>160</v>
      </c>
      <c r="J182" s="258" t="s">
        <v>243</v>
      </c>
      <c r="K182" s="263" t="s">
        <v>828</v>
      </c>
    </row>
    <row r="183" spans="2:11" s="10" customFormat="1" ht="45" hidden="1">
      <c r="B183" s="86" t="s">
        <v>563</v>
      </c>
      <c r="C183" s="86" t="s">
        <v>122</v>
      </c>
      <c r="D183" s="87" t="s">
        <v>564</v>
      </c>
      <c r="E183" s="87"/>
      <c r="F183" s="85">
        <v>44440</v>
      </c>
      <c r="G183" s="333">
        <v>44441</v>
      </c>
      <c r="H183" s="86" t="s">
        <v>113</v>
      </c>
      <c r="I183" s="88"/>
      <c r="J183" s="88"/>
      <c r="K183" s="86"/>
    </row>
    <row r="184" spans="2:11" s="10" customFormat="1" ht="45" hidden="1">
      <c r="B184" s="86" t="s">
        <v>592</v>
      </c>
      <c r="C184" s="86" t="s">
        <v>122</v>
      </c>
      <c r="D184" s="87" t="s">
        <v>593</v>
      </c>
      <c r="E184" s="87"/>
      <c r="F184" s="85">
        <v>44440</v>
      </c>
      <c r="G184" s="333">
        <v>44441</v>
      </c>
      <c r="H184" s="86" t="s">
        <v>114</v>
      </c>
      <c r="I184" s="88"/>
      <c r="J184" s="88"/>
      <c r="K184" s="86"/>
    </row>
    <row r="185" spans="2:11" s="10" customFormat="1" ht="30" hidden="1">
      <c r="B185" s="86" t="s">
        <v>594</v>
      </c>
      <c r="C185" s="86" t="s">
        <v>12</v>
      </c>
      <c r="D185" s="87" t="s">
        <v>595</v>
      </c>
      <c r="E185" s="87"/>
      <c r="F185" s="85">
        <v>44440</v>
      </c>
      <c r="G185" s="333">
        <v>44441</v>
      </c>
      <c r="H185" s="86" t="s">
        <v>97</v>
      </c>
      <c r="I185" s="88"/>
      <c r="J185" s="88"/>
      <c r="K185" s="86"/>
    </row>
    <row r="186" spans="2:11" s="10" customFormat="1" ht="30" hidden="1">
      <c r="B186" s="86" t="s">
        <v>596</v>
      </c>
      <c r="C186" s="86" t="s">
        <v>10</v>
      </c>
      <c r="D186" s="87" t="s">
        <v>597</v>
      </c>
      <c r="E186" s="87"/>
      <c r="F186" s="85">
        <v>44440</v>
      </c>
      <c r="G186" s="333">
        <v>44441</v>
      </c>
      <c r="H186" s="86" t="s">
        <v>99</v>
      </c>
      <c r="I186" s="88" t="s">
        <v>160</v>
      </c>
      <c r="J186" s="88" t="s">
        <v>243</v>
      </c>
      <c r="K186" s="86" t="s">
        <v>611</v>
      </c>
    </row>
    <row r="187" spans="2:11" s="10" customFormat="1" ht="30" hidden="1">
      <c r="B187" s="86" t="s">
        <v>603</v>
      </c>
      <c r="C187" s="86" t="s">
        <v>13</v>
      </c>
      <c r="D187" s="87" t="s">
        <v>604</v>
      </c>
      <c r="E187" s="87"/>
      <c r="F187" s="85">
        <v>44440</v>
      </c>
      <c r="G187" s="333">
        <v>44453</v>
      </c>
      <c r="H187" s="86" t="s">
        <v>97</v>
      </c>
      <c r="I187" s="88" t="s">
        <v>160</v>
      </c>
      <c r="J187" s="88" t="s">
        <v>243</v>
      </c>
      <c r="K187" s="86" t="s">
        <v>710</v>
      </c>
    </row>
    <row r="188" spans="2:11" s="10" customFormat="1" ht="90">
      <c r="B188" s="86" t="s">
        <v>605</v>
      </c>
      <c r="C188" s="86" t="s">
        <v>10</v>
      </c>
      <c r="D188" s="87" t="s">
        <v>606</v>
      </c>
      <c r="E188" s="87"/>
      <c r="F188" s="85">
        <v>44440</v>
      </c>
      <c r="G188" s="333">
        <v>44455</v>
      </c>
      <c r="H188" s="86" t="s">
        <v>93</v>
      </c>
      <c r="I188" s="88" t="s">
        <v>160</v>
      </c>
      <c r="J188" s="88" t="s">
        <v>243</v>
      </c>
      <c r="K188" s="86" t="s">
        <v>642</v>
      </c>
    </row>
    <row r="189" spans="2:11" s="10" customFormat="1" ht="30" hidden="1">
      <c r="B189" s="86" t="s">
        <v>607</v>
      </c>
      <c r="C189" s="86" t="s">
        <v>141</v>
      </c>
      <c r="D189" s="87" t="s">
        <v>608</v>
      </c>
      <c r="E189" s="87"/>
      <c r="F189" s="85">
        <v>44440</v>
      </c>
      <c r="G189" s="333">
        <v>44455</v>
      </c>
      <c r="H189" s="86" t="s">
        <v>97</v>
      </c>
      <c r="I189" s="88"/>
      <c r="J189" s="88"/>
      <c r="K189" s="86"/>
    </row>
    <row r="190" spans="2:11" s="10" customFormat="1" ht="30" hidden="1">
      <c r="B190" s="86" t="s">
        <v>609</v>
      </c>
      <c r="C190" s="86" t="s">
        <v>11</v>
      </c>
      <c r="D190" s="87" t="s">
        <v>610</v>
      </c>
      <c r="E190" s="87"/>
      <c r="F190" s="85">
        <v>44440</v>
      </c>
      <c r="G190" s="333">
        <v>44455</v>
      </c>
      <c r="H190" s="86" t="s">
        <v>95</v>
      </c>
      <c r="I190" s="88" t="s">
        <v>160</v>
      </c>
      <c r="J190" s="88" t="s">
        <v>426</v>
      </c>
      <c r="K190" s="86"/>
    </row>
    <row r="191" spans="2:11" s="10" customFormat="1" ht="30">
      <c r="B191" s="86" t="s">
        <v>612</v>
      </c>
      <c r="C191" s="86" t="s">
        <v>10</v>
      </c>
      <c r="D191" s="87" t="s">
        <v>613</v>
      </c>
      <c r="E191" s="87"/>
      <c r="F191" s="85">
        <v>44440</v>
      </c>
      <c r="G191" s="333">
        <v>44460</v>
      </c>
      <c r="H191" s="86" t="s">
        <v>93</v>
      </c>
      <c r="I191" s="88" t="s">
        <v>160</v>
      </c>
      <c r="J191" s="88" t="s">
        <v>243</v>
      </c>
      <c r="K191" s="86" t="s">
        <v>643</v>
      </c>
    </row>
    <row r="192" spans="2:11" s="10" customFormat="1" ht="30">
      <c r="B192" s="86" t="s">
        <v>614</v>
      </c>
      <c r="C192" s="86" t="s">
        <v>10</v>
      </c>
      <c r="D192" s="87" t="s">
        <v>615</v>
      </c>
      <c r="E192" s="87"/>
      <c r="F192" s="85">
        <v>44440</v>
      </c>
      <c r="G192" s="333">
        <v>44462</v>
      </c>
      <c r="H192" s="86" t="s">
        <v>93</v>
      </c>
      <c r="I192" s="88" t="s">
        <v>160</v>
      </c>
      <c r="J192" s="88" t="s">
        <v>243</v>
      </c>
      <c r="K192" s="86" t="s">
        <v>657</v>
      </c>
    </row>
    <row r="193" spans="2:11" s="10" customFormat="1" ht="30">
      <c r="B193" s="86" t="s">
        <v>616</v>
      </c>
      <c r="C193" s="86" t="s">
        <v>10</v>
      </c>
      <c r="D193" s="87" t="s">
        <v>617</v>
      </c>
      <c r="E193" s="87"/>
      <c r="F193" s="85">
        <v>44440</v>
      </c>
      <c r="G193" s="333">
        <v>44462</v>
      </c>
      <c r="H193" s="86" t="s">
        <v>93</v>
      </c>
      <c r="I193" s="88" t="s">
        <v>160</v>
      </c>
      <c r="J193" s="88" t="s">
        <v>243</v>
      </c>
      <c r="K193" s="86" t="s">
        <v>654</v>
      </c>
    </row>
    <row r="194" spans="2:11" s="10" customFormat="1" ht="30">
      <c r="B194" s="86" t="s">
        <v>618</v>
      </c>
      <c r="C194" s="86" t="s">
        <v>10</v>
      </c>
      <c r="D194" s="87" t="s">
        <v>619</v>
      </c>
      <c r="E194" s="87"/>
      <c r="F194" s="85">
        <v>44440</v>
      </c>
      <c r="G194" s="333">
        <v>44462</v>
      </c>
      <c r="H194" s="86" t="s">
        <v>93</v>
      </c>
      <c r="I194" s="88" t="s">
        <v>160</v>
      </c>
      <c r="J194" s="88" t="s">
        <v>243</v>
      </c>
      <c r="K194" s="86" t="s">
        <v>655</v>
      </c>
    </row>
    <row r="195" spans="2:11" s="10" customFormat="1" ht="30">
      <c r="B195" s="86" t="s">
        <v>620</v>
      </c>
      <c r="C195" s="86" t="s">
        <v>10</v>
      </c>
      <c r="D195" s="87" t="s">
        <v>621</v>
      </c>
      <c r="E195" s="87"/>
      <c r="F195" s="85">
        <v>44440</v>
      </c>
      <c r="G195" s="333">
        <v>44462</v>
      </c>
      <c r="H195" s="86" t="s">
        <v>93</v>
      </c>
      <c r="I195" s="88" t="s">
        <v>160</v>
      </c>
      <c r="J195" s="88" t="s">
        <v>243</v>
      </c>
      <c r="K195" s="86" t="s">
        <v>656</v>
      </c>
    </row>
    <row r="196" spans="2:11" s="10" customFormat="1" ht="30">
      <c r="B196" s="86" t="s">
        <v>622</v>
      </c>
      <c r="C196" s="86" t="s">
        <v>10</v>
      </c>
      <c r="D196" s="87" t="s">
        <v>623</v>
      </c>
      <c r="E196" s="87"/>
      <c r="F196" s="85">
        <v>44440</v>
      </c>
      <c r="G196" s="333">
        <v>44462</v>
      </c>
      <c r="H196" s="86" t="s">
        <v>93</v>
      </c>
      <c r="I196" s="88" t="s">
        <v>160</v>
      </c>
      <c r="J196" s="88" t="s">
        <v>243</v>
      </c>
      <c r="K196" s="86" t="s">
        <v>658</v>
      </c>
    </row>
    <row r="197" spans="2:11" s="10" customFormat="1" ht="45">
      <c r="B197" s="86" t="s">
        <v>624</v>
      </c>
      <c r="C197" s="86" t="s">
        <v>10</v>
      </c>
      <c r="D197" s="87" t="s">
        <v>625</v>
      </c>
      <c r="E197" s="87"/>
      <c r="F197" s="85">
        <v>44440</v>
      </c>
      <c r="G197" s="333">
        <v>44462</v>
      </c>
      <c r="H197" s="86" t="s">
        <v>93</v>
      </c>
      <c r="I197" s="88" t="s">
        <v>160</v>
      </c>
      <c r="J197" s="88" t="s">
        <v>243</v>
      </c>
      <c r="K197" s="86" t="s">
        <v>662</v>
      </c>
    </row>
    <row r="198" spans="2:11" s="10" customFormat="1" ht="45">
      <c r="B198" s="86" t="s">
        <v>626</v>
      </c>
      <c r="C198" s="86" t="s">
        <v>10</v>
      </c>
      <c r="D198" s="87" t="s">
        <v>627</v>
      </c>
      <c r="E198" s="87"/>
      <c r="F198" s="85">
        <v>44440</v>
      </c>
      <c r="G198" s="333">
        <v>44462</v>
      </c>
      <c r="H198" s="86" t="s">
        <v>93</v>
      </c>
      <c r="I198" s="88" t="s">
        <v>160</v>
      </c>
      <c r="J198" s="88" t="s">
        <v>243</v>
      </c>
      <c r="K198" s="86" t="s">
        <v>659</v>
      </c>
    </row>
    <row r="199" spans="2:11" s="10" customFormat="1" ht="30" hidden="1">
      <c r="B199" s="86" t="s">
        <v>628</v>
      </c>
      <c r="C199" s="86" t="s">
        <v>145</v>
      </c>
      <c r="D199" s="87" t="s">
        <v>629</v>
      </c>
      <c r="E199" s="87"/>
      <c r="F199" s="85">
        <v>44440</v>
      </c>
      <c r="G199" s="333">
        <v>44462</v>
      </c>
      <c r="H199" s="86" t="s">
        <v>95</v>
      </c>
      <c r="I199" s="88" t="s">
        <v>160</v>
      </c>
      <c r="J199" s="88" t="s">
        <v>426</v>
      </c>
      <c r="K199" s="86"/>
    </row>
    <row r="200" spans="2:11" s="10" customFormat="1" ht="30" hidden="1">
      <c r="B200" s="86" t="s">
        <v>630</v>
      </c>
      <c r="C200" s="86" t="s">
        <v>145</v>
      </c>
      <c r="D200" s="87" t="s">
        <v>631</v>
      </c>
      <c r="E200" s="87"/>
      <c r="F200" s="85">
        <v>44440</v>
      </c>
      <c r="G200" s="333">
        <v>44462</v>
      </c>
      <c r="H200" s="86" t="s">
        <v>97</v>
      </c>
      <c r="I200" s="88"/>
      <c r="J200" s="88"/>
      <c r="K200" s="86"/>
    </row>
    <row r="201" spans="2:11" s="10" customFormat="1" ht="30" hidden="1">
      <c r="B201" s="86" t="s">
        <v>632</v>
      </c>
      <c r="C201" s="86" t="s">
        <v>143</v>
      </c>
      <c r="D201" s="87" t="s">
        <v>633</v>
      </c>
      <c r="E201" s="87"/>
      <c r="F201" s="85">
        <v>44440</v>
      </c>
      <c r="G201" s="333">
        <v>44462</v>
      </c>
      <c r="H201" s="86" t="s">
        <v>97</v>
      </c>
      <c r="I201" s="88"/>
      <c r="J201" s="88"/>
      <c r="K201" s="86"/>
    </row>
    <row r="202" spans="2:11" s="10" customFormat="1" ht="30" hidden="1">
      <c r="B202" s="86" t="s">
        <v>634</v>
      </c>
      <c r="C202" s="86" t="s">
        <v>10</v>
      </c>
      <c r="D202" s="87" t="s">
        <v>635</v>
      </c>
      <c r="E202" s="87"/>
      <c r="F202" s="85">
        <v>44440</v>
      </c>
      <c r="G202" s="333">
        <v>44467</v>
      </c>
      <c r="H202" s="86" t="s">
        <v>116</v>
      </c>
      <c r="I202" s="88" t="s">
        <v>160</v>
      </c>
      <c r="J202" s="88" t="s">
        <v>243</v>
      </c>
      <c r="K202" s="86" t="s">
        <v>660</v>
      </c>
    </row>
    <row r="203" spans="2:11" s="10" customFormat="1" ht="30">
      <c r="B203" s="86" t="s">
        <v>636</v>
      </c>
      <c r="C203" s="86" t="s">
        <v>10</v>
      </c>
      <c r="D203" s="87" t="s">
        <v>637</v>
      </c>
      <c r="E203" s="87"/>
      <c r="F203" s="85">
        <v>44440</v>
      </c>
      <c r="G203" s="333">
        <v>44467</v>
      </c>
      <c r="H203" s="86" t="s">
        <v>93</v>
      </c>
      <c r="I203" s="88" t="s">
        <v>160</v>
      </c>
      <c r="J203" s="88" t="s">
        <v>243</v>
      </c>
      <c r="K203" s="86" t="s">
        <v>661</v>
      </c>
    </row>
    <row r="204" spans="2:11" s="10" customFormat="1" ht="30" hidden="1">
      <c r="B204" s="86" t="s">
        <v>638</v>
      </c>
      <c r="C204" s="86" t="s">
        <v>122</v>
      </c>
      <c r="D204" s="87" t="s">
        <v>639</v>
      </c>
      <c r="E204" s="87"/>
      <c r="F204" s="85">
        <v>44440</v>
      </c>
      <c r="G204" s="333">
        <v>44467</v>
      </c>
      <c r="H204" s="86" t="s">
        <v>95</v>
      </c>
      <c r="I204" s="88" t="s">
        <v>160</v>
      </c>
      <c r="J204" s="88" t="s">
        <v>426</v>
      </c>
      <c r="K204" s="86"/>
    </row>
    <row r="205" spans="2:11" s="10" customFormat="1" ht="30" hidden="1">
      <c r="B205" s="86" t="s">
        <v>640</v>
      </c>
      <c r="C205" s="86" t="s">
        <v>122</v>
      </c>
      <c r="D205" s="87" t="s">
        <v>641</v>
      </c>
      <c r="E205" s="87"/>
      <c r="F205" s="85">
        <v>44440</v>
      </c>
      <c r="G205" s="333">
        <v>44467</v>
      </c>
      <c r="H205" s="86" t="s">
        <v>106</v>
      </c>
      <c r="I205" s="88" t="s">
        <v>160</v>
      </c>
      <c r="J205" s="88" t="s">
        <v>426</v>
      </c>
      <c r="K205" s="86"/>
    </row>
    <row r="206" spans="2:11" s="10" customFormat="1" ht="30" hidden="1">
      <c r="B206" s="86" t="s">
        <v>651</v>
      </c>
      <c r="C206" s="86" t="s">
        <v>141</v>
      </c>
      <c r="D206" s="87" t="s">
        <v>763</v>
      </c>
      <c r="E206" s="87"/>
      <c r="F206" s="85">
        <v>44470</v>
      </c>
      <c r="G206" s="333">
        <v>44474</v>
      </c>
      <c r="H206" s="86" t="s">
        <v>97</v>
      </c>
      <c r="I206" s="88"/>
      <c r="J206" s="88"/>
      <c r="K206" s="86"/>
    </row>
    <row r="207" spans="2:11" s="10" customFormat="1" ht="30" hidden="1">
      <c r="B207" s="86" t="s">
        <v>652</v>
      </c>
      <c r="C207" s="86" t="s">
        <v>11</v>
      </c>
      <c r="D207" s="87" t="s">
        <v>653</v>
      </c>
      <c r="E207" s="87"/>
      <c r="F207" s="85">
        <v>44470</v>
      </c>
      <c r="G207" s="333">
        <v>44474</v>
      </c>
      <c r="H207" s="86" t="s">
        <v>97</v>
      </c>
      <c r="I207" s="88"/>
      <c r="J207" s="88"/>
      <c r="K207" s="86"/>
    </row>
    <row r="208" spans="2:11" s="10" customFormat="1" ht="30">
      <c r="B208" s="86" t="s">
        <v>663</v>
      </c>
      <c r="C208" s="86" t="s">
        <v>10</v>
      </c>
      <c r="D208" s="87" t="s">
        <v>664</v>
      </c>
      <c r="E208" s="87"/>
      <c r="F208" s="85">
        <v>44470</v>
      </c>
      <c r="G208" s="333">
        <v>44476</v>
      </c>
      <c r="H208" s="86" t="s">
        <v>93</v>
      </c>
      <c r="I208" s="88" t="s">
        <v>160</v>
      </c>
      <c r="J208" s="88" t="s">
        <v>243</v>
      </c>
      <c r="K208" s="86" t="s">
        <v>693</v>
      </c>
    </row>
    <row r="209" spans="2:11" s="10" customFormat="1" ht="30">
      <c r="B209" s="86" t="s">
        <v>665</v>
      </c>
      <c r="C209" s="86" t="s">
        <v>10</v>
      </c>
      <c r="D209" s="87" t="s">
        <v>666</v>
      </c>
      <c r="E209" s="87"/>
      <c r="F209" s="85">
        <v>44470</v>
      </c>
      <c r="G209" s="333">
        <v>44476</v>
      </c>
      <c r="H209" s="86" t="s">
        <v>93</v>
      </c>
      <c r="I209" s="88" t="s">
        <v>160</v>
      </c>
      <c r="J209" s="88" t="s">
        <v>243</v>
      </c>
      <c r="K209" s="86" t="s">
        <v>694</v>
      </c>
    </row>
    <row r="210" spans="2:11" s="10" customFormat="1" ht="30">
      <c r="B210" s="86" t="s">
        <v>667</v>
      </c>
      <c r="C210" s="86" t="s">
        <v>10</v>
      </c>
      <c r="D210" s="87" t="s">
        <v>668</v>
      </c>
      <c r="E210" s="87"/>
      <c r="F210" s="85">
        <v>44470</v>
      </c>
      <c r="G210" s="333">
        <v>44483</v>
      </c>
      <c r="H210" s="86" t="s">
        <v>93</v>
      </c>
      <c r="I210" s="88" t="s">
        <v>160</v>
      </c>
      <c r="J210" s="88" t="s">
        <v>243</v>
      </c>
      <c r="K210" s="86" t="s">
        <v>695</v>
      </c>
    </row>
    <row r="211" spans="2:11" s="10" customFormat="1" ht="30" hidden="1">
      <c r="B211" s="86" t="s">
        <v>670</v>
      </c>
      <c r="C211" s="86" t="s">
        <v>11</v>
      </c>
      <c r="D211" s="87" t="s">
        <v>669</v>
      </c>
      <c r="E211" s="87"/>
      <c r="F211" s="85">
        <v>44470</v>
      </c>
      <c r="G211" s="333">
        <v>44483</v>
      </c>
      <c r="H211" s="86" t="s">
        <v>97</v>
      </c>
      <c r="I211" s="88"/>
      <c r="J211" s="88"/>
      <c r="K211" s="86"/>
    </row>
    <row r="212" spans="2:11" s="10" customFormat="1" ht="30">
      <c r="B212" s="86" t="s">
        <v>672</v>
      </c>
      <c r="C212" s="86" t="s">
        <v>10</v>
      </c>
      <c r="D212" s="87" t="s">
        <v>703</v>
      </c>
      <c r="E212" s="87"/>
      <c r="F212" s="85">
        <v>44470</v>
      </c>
      <c r="G212" s="333">
        <v>44488</v>
      </c>
      <c r="H212" s="86" t="s">
        <v>93</v>
      </c>
      <c r="I212" s="88" t="s">
        <v>160</v>
      </c>
      <c r="J212" s="88" t="s">
        <v>243</v>
      </c>
      <c r="K212" s="86" t="s">
        <v>719</v>
      </c>
    </row>
    <row r="213" spans="2:11" s="10" customFormat="1" ht="30">
      <c r="B213" s="86" t="s">
        <v>673</v>
      </c>
      <c r="C213" s="86" t="s">
        <v>10</v>
      </c>
      <c r="D213" s="87" t="s">
        <v>676</v>
      </c>
      <c r="E213" s="87"/>
      <c r="F213" s="85">
        <v>44470</v>
      </c>
      <c r="G213" s="333">
        <v>44488</v>
      </c>
      <c r="H213" s="86" t="s">
        <v>93</v>
      </c>
      <c r="I213" s="88" t="s">
        <v>160</v>
      </c>
      <c r="J213" s="88" t="s">
        <v>243</v>
      </c>
      <c r="K213" s="86" t="s">
        <v>720</v>
      </c>
    </row>
    <row r="214" spans="2:11" s="10" customFormat="1" ht="45">
      <c r="B214" s="86" t="s">
        <v>674</v>
      </c>
      <c r="C214" s="86" t="s">
        <v>10</v>
      </c>
      <c r="D214" s="87" t="s">
        <v>675</v>
      </c>
      <c r="E214" s="87"/>
      <c r="F214" s="85">
        <v>44470</v>
      </c>
      <c r="G214" s="333">
        <v>44488</v>
      </c>
      <c r="H214" s="86" t="s">
        <v>93</v>
      </c>
      <c r="I214" s="88" t="s">
        <v>160</v>
      </c>
      <c r="J214" s="88" t="s">
        <v>243</v>
      </c>
      <c r="K214" s="86" t="s">
        <v>723</v>
      </c>
    </row>
    <row r="215" spans="2:11" s="10" customFormat="1" ht="30" hidden="1">
      <c r="B215" s="86" t="s">
        <v>677</v>
      </c>
      <c r="C215" s="86" t="s">
        <v>11</v>
      </c>
      <c r="D215" s="87" t="s">
        <v>678</v>
      </c>
      <c r="E215" s="87"/>
      <c r="F215" s="85">
        <v>44470</v>
      </c>
      <c r="G215" s="333">
        <v>44488</v>
      </c>
      <c r="H215" s="86" t="s">
        <v>98</v>
      </c>
      <c r="I215" s="88"/>
      <c r="J215" s="88"/>
      <c r="K215" s="86"/>
    </row>
    <row r="216" spans="2:11" s="10" customFormat="1" ht="30" hidden="1">
      <c r="B216" s="86" t="s">
        <v>679</v>
      </c>
      <c r="C216" s="86" t="s">
        <v>140</v>
      </c>
      <c r="D216" s="87" t="s">
        <v>680</v>
      </c>
      <c r="E216" s="87"/>
      <c r="F216" s="85">
        <v>44470</v>
      </c>
      <c r="G216" s="333">
        <v>44490</v>
      </c>
      <c r="H216" s="86" t="s">
        <v>96</v>
      </c>
      <c r="I216" s="88"/>
      <c r="J216" s="88"/>
      <c r="K216" s="86"/>
    </row>
    <row r="217" spans="2:11" s="10" customFormat="1" ht="30" hidden="1">
      <c r="B217" s="86" t="s">
        <v>681</v>
      </c>
      <c r="C217" s="86" t="s">
        <v>140</v>
      </c>
      <c r="D217" s="87" t="s">
        <v>682</v>
      </c>
      <c r="E217" s="87"/>
      <c r="F217" s="85">
        <v>44470</v>
      </c>
      <c r="G217" s="333">
        <v>44490</v>
      </c>
      <c r="H217" s="86" t="s">
        <v>96</v>
      </c>
      <c r="I217" s="88"/>
      <c r="J217" s="88"/>
      <c r="K217" s="86"/>
    </row>
    <row r="218" spans="2:11" s="10" customFormat="1" ht="60" hidden="1">
      <c r="B218" s="86" t="s">
        <v>683</v>
      </c>
      <c r="C218" s="86" t="s">
        <v>145</v>
      </c>
      <c r="D218" s="87" t="s">
        <v>684</v>
      </c>
      <c r="E218" s="87"/>
      <c r="F218" s="85">
        <v>44470</v>
      </c>
      <c r="G218" s="333">
        <v>44490</v>
      </c>
      <c r="H218" s="86" t="s">
        <v>116</v>
      </c>
      <c r="I218" s="88" t="s">
        <v>160</v>
      </c>
      <c r="J218" s="88"/>
      <c r="K218" s="86"/>
    </row>
    <row r="219" spans="2:11" s="10" customFormat="1" ht="30">
      <c r="B219" s="86" t="s">
        <v>685</v>
      </c>
      <c r="C219" s="86" t="s">
        <v>10</v>
      </c>
      <c r="D219" s="87" t="s">
        <v>686</v>
      </c>
      <c r="E219" s="87"/>
      <c r="F219" s="85">
        <v>44470</v>
      </c>
      <c r="G219" s="333">
        <v>44497</v>
      </c>
      <c r="H219" s="86" t="s">
        <v>93</v>
      </c>
      <c r="I219" s="88" t="s">
        <v>160</v>
      </c>
      <c r="J219" s="88" t="s">
        <v>243</v>
      </c>
      <c r="K219" s="86" t="s">
        <v>700</v>
      </c>
    </row>
    <row r="220" spans="2:11" s="10" customFormat="1" ht="45" hidden="1">
      <c r="B220" s="86" t="s">
        <v>687</v>
      </c>
      <c r="C220" s="86" t="s">
        <v>141</v>
      </c>
      <c r="D220" s="87" t="s">
        <v>688</v>
      </c>
      <c r="E220" s="87"/>
      <c r="F220" s="85">
        <v>44470</v>
      </c>
      <c r="G220" s="333">
        <v>44497</v>
      </c>
      <c r="H220" s="86" t="s">
        <v>114</v>
      </c>
      <c r="I220" s="88"/>
      <c r="J220" s="88"/>
      <c r="K220" s="86"/>
    </row>
    <row r="221" spans="2:11" s="10" customFormat="1" ht="30" hidden="1">
      <c r="B221" s="86" t="s">
        <v>689</v>
      </c>
      <c r="C221" s="86" t="s">
        <v>122</v>
      </c>
      <c r="D221" s="87" t="s">
        <v>690</v>
      </c>
      <c r="E221" s="87"/>
      <c r="F221" s="85">
        <v>44470</v>
      </c>
      <c r="G221" s="333">
        <v>44497</v>
      </c>
      <c r="H221" s="86" t="s">
        <v>97</v>
      </c>
      <c r="I221" s="88"/>
      <c r="J221" s="88"/>
      <c r="K221" s="86"/>
    </row>
    <row r="222" spans="2:11" s="10" customFormat="1" ht="30">
      <c r="B222" s="86" t="s">
        <v>696</v>
      </c>
      <c r="C222" s="86" t="s">
        <v>10</v>
      </c>
      <c r="D222" s="87" t="s">
        <v>697</v>
      </c>
      <c r="E222" s="87"/>
      <c r="F222" s="85">
        <v>44501</v>
      </c>
      <c r="G222" s="333">
        <v>44504</v>
      </c>
      <c r="H222" s="86" t="s">
        <v>93</v>
      </c>
      <c r="I222" s="88" t="s">
        <v>160</v>
      </c>
      <c r="J222" s="88" t="s">
        <v>243</v>
      </c>
      <c r="K222" s="86" t="s">
        <v>721</v>
      </c>
    </row>
    <row r="223" spans="2:11" s="10" customFormat="1" ht="30" hidden="1">
      <c r="B223" s="86" t="s">
        <v>698</v>
      </c>
      <c r="C223" s="86" t="s">
        <v>122</v>
      </c>
      <c r="D223" s="87" t="s">
        <v>699</v>
      </c>
      <c r="E223" s="87"/>
      <c r="F223" s="85">
        <v>44501</v>
      </c>
      <c r="G223" s="333">
        <v>44504</v>
      </c>
      <c r="H223" s="86" t="s">
        <v>95</v>
      </c>
      <c r="I223" s="88" t="s">
        <v>160</v>
      </c>
      <c r="J223" s="258" t="s">
        <v>243</v>
      </c>
      <c r="K223" s="263" t="s">
        <v>829</v>
      </c>
    </row>
    <row r="224" spans="2:11" s="10" customFormat="1" ht="30" hidden="1">
      <c r="B224" s="86" t="s">
        <v>701</v>
      </c>
      <c r="C224" s="86" t="s">
        <v>13</v>
      </c>
      <c r="D224" s="87" t="s">
        <v>702</v>
      </c>
      <c r="E224" s="87"/>
      <c r="F224" s="85">
        <v>44501</v>
      </c>
      <c r="G224" s="333">
        <v>44509</v>
      </c>
      <c r="H224" s="86" t="s">
        <v>97</v>
      </c>
      <c r="I224" s="88"/>
      <c r="J224" s="88"/>
      <c r="K224" s="86"/>
    </row>
    <row r="225" spans="2:11" s="10" customFormat="1" ht="90">
      <c r="B225" s="86" t="s">
        <v>704</v>
      </c>
      <c r="C225" s="86" t="s">
        <v>10</v>
      </c>
      <c r="D225" s="87" t="s">
        <v>705</v>
      </c>
      <c r="E225" s="87"/>
      <c r="F225" s="85">
        <v>44501</v>
      </c>
      <c r="G225" s="333">
        <v>44511</v>
      </c>
      <c r="H225" s="86" t="s">
        <v>93</v>
      </c>
      <c r="I225" s="88" t="s">
        <v>160</v>
      </c>
      <c r="J225" s="88" t="s">
        <v>243</v>
      </c>
      <c r="K225" s="86" t="s">
        <v>722</v>
      </c>
    </row>
    <row r="226" spans="2:11" s="10" customFormat="1" ht="45">
      <c r="B226" s="86" t="s">
        <v>711</v>
      </c>
      <c r="C226" s="86" t="s">
        <v>10</v>
      </c>
      <c r="D226" s="87" t="s">
        <v>712</v>
      </c>
      <c r="E226" s="87"/>
      <c r="F226" s="85">
        <v>44501</v>
      </c>
      <c r="G226" s="333">
        <v>44518</v>
      </c>
      <c r="H226" s="86" t="s">
        <v>93</v>
      </c>
      <c r="I226" s="88" t="s">
        <v>160</v>
      </c>
      <c r="J226" s="88" t="s">
        <v>243</v>
      </c>
      <c r="K226" s="86" t="s">
        <v>753</v>
      </c>
    </row>
    <row r="227" spans="2:11" s="10" customFormat="1" ht="30" hidden="1">
      <c r="B227" s="86" t="s">
        <v>713</v>
      </c>
      <c r="C227" s="86" t="s">
        <v>11</v>
      </c>
      <c r="D227" s="87" t="s">
        <v>714</v>
      </c>
      <c r="E227" s="87"/>
      <c r="F227" s="85">
        <v>44501</v>
      </c>
      <c r="G227" s="333">
        <v>44518</v>
      </c>
      <c r="H227" s="86" t="s">
        <v>102</v>
      </c>
      <c r="I227" s="88"/>
      <c r="J227" s="88"/>
      <c r="K227" s="86"/>
    </row>
    <row r="228" spans="2:11" s="10" customFormat="1" ht="30" hidden="1">
      <c r="B228" s="86" t="s">
        <v>715</v>
      </c>
      <c r="C228" s="86" t="s">
        <v>11</v>
      </c>
      <c r="D228" s="87" t="s">
        <v>716</v>
      </c>
      <c r="E228" s="87"/>
      <c r="F228" s="85">
        <v>44501</v>
      </c>
      <c r="G228" s="333">
        <v>44518</v>
      </c>
      <c r="H228" s="86" t="s">
        <v>116</v>
      </c>
      <c r="I228" s="88"/>
      <c r="J228" s="88"/>
      <c r="K228" s="86"/>
    </row>
    <row r="229" spans="2:11" s="10" customFormat="1" ht="30">
      <c r="B229" s="86" t="s">
        <v>717</v>
      </c>
      <c r="C229" s="86" t="s">
        <v>11</v>
      </c>
      <c r="D229" s="87" t="s">
        <v>718</v>
      </c>
      <c r="E229" s="87"/>
      <c r="F229" s="85">
        <v>44501</v>
      </c>
      <c r="G229" s="333">
        <v>44518</v>
      </c>
      <c r="H229" s="86" t="s">
        <v>93</v>
      </c>
      <c r="I229" s="88"/>
      <c r="J229" s="88"/>
      <c r="K229" s="86"/>
    </row>
    <row r="230" spans="2:11" s="10" customFormat="1" ht="45">
      <c r="B230" s="86" t="s">
        <v>724</v>
      </c>
      <c r="C230" s="86" t="s">
        <v>10</v>
      </c>
      <c r="D230" s="87" t="s">
        <v>725</v>
      </c>
      <c r="E230" s="87"/>
      <c r="F230" s="85">
        <v>44501</v>
      </c>
      <c r="G230" s="333">
        <v>44523</v>
      </c>
      <c r="H230" s="86" t="s">
        <v>93</v>
      </c>
      <c r="I230" s="88" t="s">
        <v>160</v>
      </c>
      <c r="J230" s="88" t="s">
        <v>243</v>
      </c>
      <c r="K230" s="86" t="s">
        <v>751</v>
      </c>
    </row>
    <row r="231" spans="2:11" s="10" customFormat="1" ht="60">
      <c r="B231" s="86" t="s">
        <v>726</v>
      </c>
      <c r="C231" s="86" t="s">
        <v>10</v>
      </c>
      <c r="D231" s="87" t="s">
        <v>727</v>
      </c>
      <c r="E231" s="87"/>
      <c r="F231" s="85">
        <v>44501</v>
      </c>
      <c r="G231" s="333">
        <v>44523</v>
      </c>
      <c r="H231" s="86" t="s">
        <v>93</v>
      </c>
      <c r="I231" s="88" t="s">
        <v>160</v>
      </c>
      <c r="J231" s="88" t="s">
        <v>243</v>
      </c>
      <c r="K231" s="86" t="s">
        <v>752</v>
      </c>
    </row>
    <row r="232" spans="2:11" s="10" customFormat="1" ht="30" hidden="1">
      <c r="B232" s="86" t="s">
        <v>728</v>
      </c>
      <c r="C232" s="86" t="s">
        <v>11</v>
      </c>
      <c r="D232" s="87" t="s">
        <v>729</v>
      </c>
      <c r="E232" s="87"/>
      <c r="F232" s="85">
        <v>44501</v>
      </c>
      <c r="G232" s="333">
        <v>44523</v>
      </c>
      <c r="H232" s="86" t="s">
        <v>104</v>
      </c>
      <c r="I232" s="88"/>
      <c r="J232" s="88"/>
      <c r="K232" s="86"/>
    </row>
    <row r="233" spans="2:11" s="10" customFormat="1" ht="45" hidden="1">
      <c r="B233" s="86" t="s">
        <v>730</v>
      </c>
      <c r="C233" s="86" t="s">
        <v>145</v>
      </c>
      <c r="D233" s="87" t="s">
        <v>731</v>
      </c>
      <c r="E233" s="87"/>
      <c r="F233" s="85">
        <v>44501</v>
      </c>
      <c r="G233" s="333">
        <v>44523</v>
      </c>
      <c r="H233" s="86" t="s">
        <v>116</v>
      </c>
      <c r="I233" s="88"/>
      <c r="J233" s="88"/>
      <c r="K233" s="86"/>
    </row>
    <row r="234" spans="2:11" s="10" customFormat="1" ht="30" hidden="1">
      <c r="B234" s="86" t="s">
        <v>732</v>
      </c>
      <c r="C234" s="86" t="s">
        <v>145</v>
      </c>
      <c r="D234" s="87" t="s">
        <v>733</v>
      </c>
      <c r="E234" s="87"/>
      <c r="F234" s="85">
        <v>44501</v>
      </c>
      <c r="G234" s="333">
        <v>44523</v>
      </c>
      <c r="H234" s="86" t="s">
        <v>95</v>
      </c>
      <c r="I234" s="88"/>
      <c r="J234" s="88"/>
      <c r="K234" s="86"/>
    </row>
    <row r="235" spans="2:11" s="10" customFormat="1" ht="75">
      <c r="B235" s="86" t="s">
        <v>734</v>
      </c>
      <c r="C235" s="86" t="s">
        <v>10</v>
      </c>
      <c r="D235" s="87" t="s">
        <v>735</v>
      </c>
      <c r="E235" s="87"/>
      <c r="F235" s="85">
        <v>44501</v>
      </c>
      <c r="G235" s="333">
        <v>44525</v>
      </c>
      <c r="H235" s="86" t="s">
        <v>93</v>
      </c>
      <c r="I235" s="88" t="s">
        <v>160</v>
      </c>
      <c r="J235" s="88" t="s">
        <v>243</v>
      </c>
      <c r="K235" s="86" t="s">
        <v>754</v>
      </c>
    </row>
    <row r="236" spans="2:11" s="10" customFormat="1" ht="45">
      <c r="B236" s="86" t="s">
        <v>737</v>
      </c>
      <c r="C236" s="86" t="s">
        <v>10</v>
      </c>
      <c r="D236" s="87" t="s">
        <v>738</v>
      </c>
      <c r="E236" s="87"/>
      <c r="F236" s="85">
        <v>44531</v>
      </c>
      <c r="G236" s="333">
        <v>44532</v>
      </c>
      <c r="H236" s="86" t="s">
        <v>93</v>
      </c>
      <c r="I236" s="88" t="s">
        <v>160</v>
      </c>
      <c r="J236" s="88" t="s">
        <v>243</v>
      </c>
      <c r="K236" s="86" t="s">
        <v>739</v>
      </c>
    </row>
    <row r="237" spans="2:11" s="10" customFormat="1" ht="60">
      <c r="B237" s="86" t="s">
        <v>740</v>
      </c>
      <c r="C237" s="86" t="s">
        <v>10</v>
      </c>
      <c r="D237" s="87" t="s">
        <v>741</v>
      </c>
      <c r="E237" s="87"/>
      <c r="F237" s="85">
        <v>44531</v>
      </c>
      <c r="G237" s="333">
        <v>44532</v>
      </c>
      <c r="H237" s="86" t="s">
        <v>93</v>
      </c>
      <c r="I237" s="88" t="s">
        <v>160</v>
      </c>
      <c r="J237" s="88" t="s">
        <v>243</v>
      </c>
      <c r="K237" s="86" t="s">
        <v>742</v>
      </c>
    </row>
    <row r="238" spans="2:11" s="10" customFormat="1" ht="45" hidden="1">
      <c r="B238" s="86" t="s">
        <v>743</v>
      </c>
      <c r="C238" s="86" t="s">
        <v>10</v>
      </c>
      <c r="D238" s="87" t="s">
        <v>744</v>
      </c>
      <c r="E238" s="87"/>
      <c r="F238" s="85">
        <v>44531</v>
      </c>
      <c r="G238" s="333">
        <v>44532</v>
      </c>
      <c r="H238" s="86" t="s">
        <v>316</v>
      </c>
      <c r="I238" s="88" t="s">
        <v>160</v>
      </c>
      <c r="J238" s="88" t="s">
        <v>243</v>
      </c>
      <c r="K238" s="86" t="s">
        <v>795</v>
      </c>
    </row>
    <row r="239" spans="2:11" s="10" customFormat="1" ht="30" hidden="1">
      <c r="B239" s="86" t="s">
        <v>745</v>
      </c>
      <c r="C239" s="86" t="s">
        <v>141</v>
      </c>
      <c r="D239" s="87" t="s">
        <v>746</v>
      </c>
      <c r="E239" s="87"/>
      <c r="F239" s="85">
        <v>44531</v>
      </c>
      <c r="G239" s="333">
        <v>44532</v>
      </c>
      <c r="H239" s="86" t="s">
        <v>99</v>
      </c>
      <c r="I239" s="88"/>
      <c r="J239" s="88"/>
      <c r="K239" s="86"/>
    </row>
    <row r="240" spans="2:11" s="10" customFormat="1" ht="45" hidden="1">
      <c r="B240" s="86" t="s">
        <v>747</v>
      </c>
      <c r="C240" s="86" t="s">
        <v>74</v>
      </c>
      <c r="D240" s="87" t="s">
        <v>748</v>
      </c>
      <c r="E240" s="87"/>
      <c r="F240" s="85">
        <v>44531</v>
      </c>
      <c r="G240" s="333">
        <v>44532</v>
      </c>
      <c r="H240" s="86" t="s">
        <v>101</v>
      </c>
      <c r="I240" s="88"/>
      <c r="J240" s="88"/>
      <c r="K240" s="86"/>
    </row>
    <row r="241" spans="1:12" s="10" customFormat="1" ht="60" hidden="1">
      <c r="B241" s="86" t="s">
        <v>749</v>
      </c>
      <c r="C241" s="86" t="s">
        <v>74</v>
      </c>
      <c r="D241" s="87" t="s">
        <v>750</v>
      </c>
      <c r="E241" s="87"/>
      <c r="F241" s="85">
        <v>44531</v>
      </c>
      <c r="G241" s="333">
        <v>44532</v>
      </c>
      <c r="H241" s="86" t="s">
        <v>116</v>
      </c>
      <c r="I241" s="88"/>
      <c r="J241" s="88"/>
      <c r="K241" s="86"/>
    </row>
    <row r="242" spans="1:12" s="10" customFormat="1" ht="30">
      <c r="B242" s="86" t="s">
        <v>755</v>
      </c>
      <c r="C242" s="86" t="s">
        <v>10</v>
      </c>
      <c r="D242" s="87" t="s">
        <v>756</v>
      </c>
      <c r="E242" s="87"/>
      <c r="F242" s="85">
        <v>44531</v>
      </c>
      <c r="G242" s="333">
        <v>44537</v>
      </c>
      <c r="H242" s="86" t="s">
        <v>93</v>
      </c>
      <c r="I242" s="88" t="s">
        <v>160</v>
      </c>
      <c r="J242" s="88" t="s">
        <v>243</v>
      </c>
      <c r="K242" s="86"/>
      <c r="L242" s="10" t="s">
        <v>796</v>
      </c>
    </row>
    <row r="243" spans="1:12" s="10" customFormat="1" ht="30">
      <c r="B243" s="86" t="s">
        <v>757</v>
      </c>
      <c r="C243" s="86" t="s">
        <v>10</v>
      </c>
      <c r="D243" s="87" t="s">
        <v>758</v>
      </c>
      <c r="E243" s="87"/>
      <c r="F243" s="85">
        <v>44531</v>
      </c>
      <c r="G243" s="333">
        <v>44537</v>
      </c>
      <c r="H243" s="86" t="s">
        <v>93</v>
      </c>
      <c r="I243" s="88" t="s">
        <v>160</v>
      </c>
      <c r="J243" s="88" t="s">
        <v>243</v>
      </c>
      <c r="K243" s="86"/>
      <c r="L243" s="10" t="s">
        <v>796</v>
      </c>
    </row>
    <row r="244" spans="1:12" s="10" customFormat="1" ht="45">
      <c r="B244" s="86" t="s">
        <v>759</v>
      </c>
      <c r="C244" s="86" t="s">
        <v>10</v>
      </c>
      <c r="D244" s="87" t="s">
        <v>760</v>
      </c>
      <c r="E244" s="87"/>
      <c r="F244" s="85">
        <v>44531</v>
      </c>
      <c r="G244" s="333">
        <v>44537</v>
      </c>
      <c r="H244" s="86" t="s">
        <v>93</v>
      </c>
      <c r="I244" s="88" t="s">
        <v>160</v>
      </c>
      <c r="J244" s="88" t="s">
        <v>243</v>
      </c>
      <c r="K244" s="86" t="s">
        <v>764</v>
      </c>
    </row>
    <row r="245" spans="1:12" s="10" customFormat="1" ht="45">
      <c r="B245" s="86" t="s">
        <v>761</v>
      </c>
      <c r="C245" s="86" t="s">
        <v>10</v>
      </c>
      <c r="D245" s="87" t="s">
        <v>762</v>
      </c>
      <c r="E245" s="87"/>
      <c r="F245" s="85">
        <v>44531</v>
      </c>
      <c r="G245" s="333">
        <v>44537</v>
      </c>
      <c r="H245" s="86" t="s">
        <v>93</v>
      </c>
      <c r="I245" s="88" t="s">
        <v>160</v>
      </c>
      <c r="J245" s="88" t="s">
        <v>243</v>
      </c>
      <c r="K245" s="86" t="s">
        <v>765</v>
      </c>
    </row>
    <row r="246" spans="1:12" s="10" customFormat="1" ht="30">
      <c r="B246" s="86" t="s">
        <v>766</v>
      </c>
      <c r="C246" s="86" t="s">
        <v>10</v>
      </c>
      <c r="D246" s="87" t="s">
        <v>767</v>
      </c>
      <c r="E246" s="87"/>
      <c r="F246" s="85">
        <v>44531</v>
      </c>
      <c r="G246" s="333">
        <v>44544</v>
      </c>
      <c r="H246" s="86" t="s">
        <v>93</v>
      </c>
      <c r="I246" s="88" t="s">
        <v>160</v>
      </c>
      <c r="J246" s="258" t="s">
        <v>243</v>
      </c>
      <c r="K246" s="263" t="s">
        <v>830</v>
      </c>
    </row>
    <row r="247" spans="1:12" s="10" customFormat="1" ht="60">
      <c r="B247" s="86" t="s">
        <v>768</v>
      </c>
      <c r="C247" s="86" t="s">
        <v>10</v>
      </c>
      <c r="D247" s="87" t="s">
        <v>769</v>
      </c>
      <c r="E247" s="87"/>
      <c r="F247" s="85">
        <v>44531</v>
      </c>
      <c r="G247" s="333">
        <v>44544</v>
      </c>
      <c r="H247" s="86" t="s">
        <v>93</v>
      </c>
      <c r="I247" s="88" t="s">
        <v>160</v>
      </c>
      <c r="J247" s="258" t="s">
        <v>243</v>
      </c>
      <c r="K247" s="263" t="s">
        <v>831</v>
      </c>
    </row>
    <row r="248" spans="1:12" s="10" customFormat="1" ht="30">
      <c r="B248" s="86" t="s">
        <v>770</v>
      </c>
      <c r="C248" s="86" t="s">
        <v>10</v>
      </c>
      <c r="D248" s="87" t="s">
        <v>771</v>
      </c>
      <c r="E248" s="87"/>
      <c r="F248" s="85">
        <v>44531</v>
      </c>
      <c r="G248" s="333">
        <v>44544</v>
      </c>
      <c r="H248" s="86" t="s">
        <v>93</v>
      </c>
      <c r="I248" s="88" t="s">
        <v>160</v>
      </c>
      <c r="J248" s="258" t="s">
        <v>243</v>
      </c>
      <c r="K248" s="263" t="s">
        <v>832</v>
      </c>
    </row>
    <row r="249" spans="1:12" s="10" customFormat="1" ht="45" hidden="1">
      <c r="B249" s="86" t="s">
        <v>772</v>
      </c>
      <c r="C249" s="86" t="s">
        <v>10</v>
      </c>
      <c r="D249" s="87" t="s">
        <v>773</v>
      </c>
      <c r="E249" s="87"/>
      <c r="F249" s="85">
        <v>44531</v>
      </c>
      <c r="G249" s="333">
        <v>44544</v>
      </c>
      <c r="H249" s="86" t="s">
        <v>114</v>
      </c>
      <c r="I249" s="88" t="s">
        <v>160</v>
      </c>
      <c r="J249" s="258" t="s">
        <v>243</v>
      </c>
      <c r="K249" s="263" t="s">
        <v>833</v>
      </c>
    </row>
    <row r="250" spans="1:12" s="10" customFormat="1" ht="45" hidden="1">
      <c r="B250" s="86" t="s">
        <v>774</v>
      </c>
      <c r="C250" s="86" t="s">
        <v>10</v>
      </c>
      <c r="D250" s="87" t="s">
        <v>775</v>
      </c>
      <c r="E250" s="87"/>
      <c r="F250" s="85">
        <v>44531</v>
      </c>
      <c r="G250" s="333">
        <v>44544</v>
      </c>
      <c r="H250" s="86" t="s">
        <v>114</v>
      </c>
      <c r="I250" s="88" t="s">
        <v>160</v>
      </c>
      <c r="J250" s="258" t="s">
        <v>243</v>
      </c>
      <c r="K250" s="263" t="s">
        <v>834</v>
      </c>
    </row>
    <row r="251" spans="1:12" s="10" customFormat="1" ht="60">
      <c r="B251" s="86" t="s">
        <v>776</v>
      </c>
      <c r="C251" s="86" t="s">
        <v>10</v>
      </c>
      <c r="D251" s="87" t="s">
        <v>777</v>
      </c>
      <c r="E251" s="87"/>
      <c r="F251" s="85">
        <v>44531</v>
      </c>
      <c r="G251" s="333">
        <v>44544</v>
      </c>
      <c r="H251" s="86" t="s">
        <v>93</v>
      </c>
      <c r="I251" s="88" t="s">
        <v>160</v>
      </c>
      <c r="J251" s="258" t="s">
        <v>243</v>
      </c>
      <c r="K251" s="263" t="s">
        <v>835</v>
      </c>
    </row>
    <row r="252" spans="1:12" s="10" customFormat="1" ht="45">
      <c r="B252" s="86" t="s">
        <v>778</v>
      </c>
      <c r="C252" s="86" t="s">
        <v>10</v>
      </c>
      <c r="D252" s="87" t="s">
        <v>779</v>
      </c>
      <c r="E252" s="87"/>
      <c r="F252" s="85">
        <v>44531</v>
      </c>
      <c r="G252" s="333">
        <v>44544</v>
      </c>
      <c r="H252" s="86" t="s">
        <v>93</v>
      </c>
      <c r="I252" s="88" t="s">
        <v>160</v>
      </c>
      <c r="J252" s="258" t="s">
        <v>243</v>
      </c>
      <c r="K252" s="263" t="s">
        <v>836</v>
      </c>
    </row>
    <row r="253" spans="1:12" s="10" customFormat="1" ht="45">
      <c r="B253" s="86" t="s">
        <v>780</v>
      </c>
      <c r="C253" s="86" t="s">
        <v>10</v>
      </c>
      <c r="D253" s="87" t="s">
        <v>781</v>
      </c>
      <c r="E253" s="87"/>
      <c r="F253" s="85">
        <v>44531</v>
      </c>
      <c r="G253" s="333">
        <v>44544</v>
      </c>
      <c r="H253" s="86" t="s">
        <v>93</v>
      </c>
      <c r="I253" s="88" t="s">
        <v>160</v>
      </c>
      <c r="J253" s="258" t="s">
        <v>243</v>
      </c>
      <c r="K253" s="263" t="s">
        <v>837</v>
      </c>
    </row>
    <row r="254" spans="1:12" s="10" customFormat="1" ht="45">
      <c r="A254" s="10" t="s">
        <v>124</v>
      </c>
      <c r="B254" s="86" t="s">
        <v>782</v>
      </c>
      <c r="C254" s="86" t="s">
        <v>10</v>
      </c>
      <c r="D254" s="87" t="s">
        <v>783</v>
      </c>
      <c r="E254" s="87"/>
      <c r="F254" s="85">
        <v>44531</v>
      </c>
      <c r="G254" s="333">
        <v>44544</v>
      </c>
      <c r="H254" s="86" t="s">
        <v>93</v>
      </c>
      <c r="I254" s="88" t="s">
        <v>160</v>
      </c>
      <c r="J254" s="258" t="s">
        <v>243</v>
      </c>
      <c r="K254" s="263" t="s">
        <v>838</v>
      </c>
    </row>
    <row r="255" spans="1:12" s="10" customFormat="1" ht="45">
      <c r="B255" s="86" t="s">
        <v>784</v>
      </c>
      <c r="C255" s="86" t="s">
        <v>10</v>
      </c>
      <c r="D255" s="87" t="s">
        <v>785</v>
      </c>
      <c r="E255" s="87"/>
      <c r="F255" s="85">
        <v>44531</v>
      </c>
      <c r="G255" s="333">
        <v>44544</v>
      </c>
      <c r="H255" s="86" t="s">
        <v>93</v>
      </c>
      <c r="I255" s="88" t="s">
        <v>160</v>
      </c>
      <c r="J255" s="258" t="s">
        <v>243</v>
      </c>
      <c r="K255" s="263" t="s">
        <v>839</v>
      </c>
    </row>
    <row r="256" spans="1:12" s="10" customFormat="1" ht="45">
      <c r="B256" s="86" t="s">
        <v>786</v>
      </c>
      <c r="C256" s="86" t="s">
        <v>10</v>
      </c>
      <c r="D256" s="87" t="s">
        <v>787</v>
      </c>
      <c r="E256" s="87"/>
      <c r="F256" s="85">
        <v>44531</v>
      </c>
      <c r="G256" s="333">
        <v>44544</v>
      </c>
      <c r="H256" s="86" t="s">
        <v>93</v>
      </c>
      <c r="I256" s="88" t="s">
        <v>160</v>
      </c>
      <c r="J256" s="258" t="s">
        <v>243</v>
      </c>
      <c r="K256" s="263" t="s">
        <v>840</v>
      </c>
    </row>
    <row r="257" spans="2:12" s="10" customFormat="1" ht="60">
      <c r="B257" s="86" t="s">
        <v>788</v>
      </c>
      <c r="C257" s="86" t="s">
        <v>10</v>
      </c>
      <c r="D257" s="87" t="s">
        <v>789</v>
      </c>
      <c r="E257" s="87"/>
      <c r="F257" s="85">
        <v>44531</v>
      </c>
      <c r="G257" s="333">
        <v>44544</v>
      </c>
      <c r="H257" s="86" t="s">
        <v>93</v>
      </c>
      <c r="I257" s="88" t="s">
        <v>160</v>
      </c>
      <c r="J257" s="258" t="s">
        <v>243</v>
      </c>
      <c r="K257" s="263" t="s">
        <v>841</v>
      </c>
    </row>
    <row r="258" spans="2:12" s="10" customFormat="1" ht="60">
      <c r="B258" s="86" t="s">
        <v>790</v>
      </c>
      <c r="C258" s="86" t="s">
        <v>10</v>
      </c>
      <c r="D258" s="87" t="s">
        <v>791</v>
      </c>
      <c r="E258" s="87"/>
      <c r="F258" s="85">
        <v>44531</v>
      </c>
      <c r="G258" s="333">
        <v>44544</v>
      </c>
      <c r="H258" s="86" t="s">
        <v>93</v>
      </c>
      <c r="I258" s="88" t="s">
        <v>160</v>
      </c>
      <c r="J258" s="258" t="s">
        <v>243</v>
      </c>
      <c r="K258" s="263" t="s">
        <v>842</v>
      </c>
    </row>
    <row r="259" spans="2:12" s="10" customFormat="1" ht="45" hidden="1">
      <c r="B259" s="86" t="s">
        <v>792</v>
      </c>
      <c r="C259" s="86" t="s">
        <v>10</v>
      </c>
      <c r="D259" s="87" t="s">
        <v>793</v>
      </c>
      <c r="E259" s="87"/>
      <c r="F259" s="85">
        <v>44531</v>
      </c>
      <c r="G259" s="333">
        <v>44544</v>
      </c>
      <c r="H259" s="86" t="s">
        <v>104</v>
      </c>
      <c r="I259" s="88" t="s">
        <v>160</v>
      </c>
      <c r="J259" s="258" t="s">
        <v>243</v>
      </c>
      <c r="K259" s="263" t="s">
        <v>843</v>
      </c>
    </row>
    <row r="260" spans="2:12" s="10" customFormat="1" ht="30">
      <c r="B260" s="86" t="s">
        <v>797</v>
      </c>
      <c r="C260" s="86" t="s">
        <v>10</v>
      </c>
      <c r="D260" s="87" t="s">
        <v>798</v>
      </c>
      <c r="E260" s="87"/>
      <c r="F260" s="85">
        <v>44531</v>
      </c>
      <c r="G260" s="333" t="s">
        <v>799</v>
      </c>
      <c r="H260" s="86" t="s">
        <v>93</v>
      </c>
      <c r="I260" s="88" t="s">
        <v>160</v>
      </c>
      <c r="J260" s="258" t="s">
        <v>243</v>
      </c>
      <c r="K260" s="263" t="s">
        <v>844</v>
      </c>
    </row>
    <row r="261" spans="2:12" s="10" customFormat="1" ht="60">
      <c r="B261" s="86" t="s">
        <v>800</v>
      </c>
      <c r="C261" s="86" t="s">
        <v>10</v>
      </c>
      <c r="D261" s="87" t="s">
        <v>801</v>
      </c>
      <c r="E261" s="87"/>
      <c r="F261" s="85">
        <v>44531</v>
      </c>
      <c r="G261" s="333" t="s">
        <v>799</v>
      </c>
      <c r="H261" s="86" t="s">
        <v>93</v>
      </c>
      <c r="I261" s="88" t="s">
        <v>160</v>
      </c>
      <c r="J261" s="258" t="s">
        <v>243</v>
      </c>
      <c r="K261" s="263" t="s">
        <v>845</v>
      </c>
    </row>
    <row r="262" spans="2:12" s="10" customFormat="1" ht="75">
      <c r="B262" s="86" t="s">
        <v>802</v>
      </c>
      <c r="C262" s="86" t="s">
        <v>10</v>
      </c>
      <c r="D262" s="87" t="s">
        <v>803</v>
      </c>
      <c r="E262" s="87"/>
      <c r="F262" s="85">
        <v>44531</v>
      </c>
      <c r="G262" s="333" t="s">
        <v>799</v>
      </c>
      <c r="H262" s="86" t="s">
        <v>93</v>
      </c>
      <c r="I262" s="88" t="s">
        <v>160</v>
      </c>
      <c r="J262" s="258" t="s">
        <v>243</v>
      </c>
      <c r="K262" s="263" t="s">
        <v>846</v>
      </c>
    </row>
    <row r="263" spans="2:12" s="10" customFormat="1" ht="45">
      <c r="B263" s="86" t="s">
        <v>804</v>
      </c>
      <c r="C263" s="86" t="s">
        <v>10</v>
      </c>
      <c r="D263" s="87" t="s">
        <v>805</v>
      </c>
      <c r="E263" s="87"/>
      <c r="F263" s="85">
        <v>44531</v>
      </c>
      <c r="G263" s="333">
        <v>44559</v>
      </c>
      <c r="H263" s="86" t="s">
        <v>93</v>
      </c>
      <c r="I263" s="88" t="s">
        <v>160</v>
      </c>
      <c r="J263" s="88" t="s">
        <v>243</v>
      </c>
      <c r="K263" s="86" t="s">
        <v>811</v>
      </c>
    </row>
    <row r="264" spans="2:12" s="10" customFormat="1" ht="45">
      <c r="B264" s="86" t="s">
        <v>806</v>
      </c>
      <c r="C264" s="86" t="s">
        <v>10</v>
      </c>
      <c r="D264" s="87" t="s">
        <v>807</v>
      </c>
      <c r="E264" s="87"/>
      <c r="F264" s="85">
        <v>44531</v>
      </c>
      <c r="G264" s="333">
        <v>44559</v>
      </c>
      <c r="H264" s="86" t="s">
        <v>93</v>
      </c>
      <c r="I264" s="88" t="s">
        <v>160</v>
      </c>
      <c r="J264" s="88" t="s">
        <v>243</v>
      </c>
      <c r="K264" s="86" t="s">
        <v>812</v>
      </c>
    </row>
    <row r="265" spans="2:12" ht="75">
      <c r="B265" s="86" t="s">
        <v>809</v>
      </c>
      <c r="C265" s="86" t="s">
        <v>10</v>
      </c>
      <c r="D265" s="87" t="s">
        <v>808</v>
      </c>
      <c r="E265" s="3"/>
      <c r="F265" s="85">
        <v>44531</v>
      </c>
      <c r="G265" s="333">
        <v>44559</v>
      </c>
      <c r="H265" s="86" t="s">
        <v>93</v>
      </c>
      <c r="I265" s="88" t="s">
        <v>160</v>
      </c>
      <c r="J265" s="88" t="s">
        <v>243</v>
      </c>
      <c r="K265" s="86" t="s">
        <v>810</v>
      </c>
      <c r="L265" s="10"/>
    </row>
    <row r="266" spans="2:12">
      <c r="C266" s="3"/>
      <c r="D266" s="3"/>
      <c r="E266" s="3"/>
      <c r="F266" s="16"/>
      <c r="G266" s="17"/>
      <c r="H266" s="18"/>
      <c r="I266" s="19"/>
      <c r="J266" s="19"/>
      <c r="K266" s="3"/>
    </row>
    <row r="267" spans="2:12">
      <c r="C267" s="3"/>
      <c r="D267" s="3"/>
      <c r="E267" s="3"/>
      <c r="F267" s="16"/>
      <c r="G267" s="17"/>
      <c r="H267" s="18"/>
      <c r="I267" s="19"/>
      <c r="J267" s="19"/>
      <c r="K267" s="3"/>
    </row>
    <row r="268" spans="2:12">
      <c r="D268" s="3"/>
      <c r="E268" s="3"/>
      <c r="G268" s="15"/>
      <c r="H268" s="20"/>
      <c r="I268" s="15"/>
      <c r="J268" s="15"/>
      <c r="K268" s="20"/>
    </row>
    <row r="269" spans="2:12">
      <c r="D269" s="3"/>
      <c r="E269" s="3"/>
      <c r="G269" s="15"/>
      <c r="H269" s="20"/>
      <c r="I269" s="15"/>
      <c r="J269" s="15"/>
      <c r="K269" s="20"/>
    </row>
    <row r="270" spans="2:12">
      <c r="G270" s="15"/>
      <c r="H270" s="20"/>
      <c r="I270" s="15"/>
      <c r="J270" s="15"/>
      <c r="K270" s="20"/>
    </row>
    <row r="271" spans="2:12">
      <c r="G271" s="15"/>
      <c r="H271" s="20"/>
      <c r="I271" s="15"/>
      <c r="J271" s="15"/>
      <c r="K271" s="20"/>
    </row>
    <row r="272" spans="2:12">
      <c r="G272" s="15"/>
      <c r="H272" s="20"/>
      <c r="I272" s="15"/>
      <c r="J272" s="15"/>
      <c r="K272" s="20"/>
    </row>
    <row r="273" spans="7:11">
      <c r="G273" s="15"/>
      <c r="H273" s="20"/>
      <c r="I273" s="15"/>
      <c r="J273" s="15"/>
      <c r="K273" s="20"/>
    </row>
    <row r="274" spans="7:11">
      <c r="G274" s="15"/>
      <c r="H274" s="20"/>
      <c r="I274" s="15"/>
      <c r="J274" s="15"/>
      <c r="K274" s="20"/>
    </row>
    <row r="275" spans="7:11">
      <c r="G275" s="15"/>
      <c r="H275" s="20"/>
      <c r="I275" s="15"/>
      <c r="J275" s="15"/>
      <c r="K275" s="20"/>
    </row>
    <row r="276" spans="7:11">
      <c r="G276" s="15"/>
      <c r="H276" s="20"/>
      <c r="I276" s="15"/>
      <c r="J276" s="15"/>
      <c r="K276" s="20"/>
    </row>
    <row r="277" spans="7:11">
      <c r="G277" s="15"/>
      <c r="H277" s="20"/>
      <c r="I277" s="15"/>
      <c r="J277" s="15"/>
      <c r="K277" s="20"/>
    </row>
    <row r="278" spans="7:11">
      <c r="G278" s="15"/>
      <c r="H278" s="20"/>
      <c r="I278" s="15"/>
      <c r="J278" s="15"/>
      <c r="K278" s="20"/>
    </row>
    <row r="279" spans="7:11">
      <c r="G279" s="15"/>
      <c r="H279" s="20"/>
      <c r="I279" s="15"/>
      <c r="J279" s="15"/>
      <c r="K279" s="20"/>
    </row>
    <row r="280" spans="7:11">
      <c r="G280" s="15"/>
      <c r="H280" s="20"/>
      <c r="I280" s="15"/>
      <c r="J280" s="15"/>
      <c r="K280" s="20"/>
    </row>
    <row r="281" spans="7:11">
      <c r="G281" s="15"/>
      <c r="H281" s="20"/>
      <c r="I281" s="15"/>
      <c r="J281" s="15"/>
      <c r="K281" s="20"/>
    </row>
    <row r="282" spans="7:11">
      <c r="G282" s="15"/>
      <c r="H282" s="20"/>
      <c r="I282" s="15"/>
      <c r="J282" s="15"/>
      <c r="K282" s="20"/>
    </row>
    <row r="283" spans="7:11">
      <c r="G283" s="15"/>
      <c r="H283" s="20"/>
      <c r="I283" s="15"/>
      <c r="J283" s="15"/>
      <c r="K283" s="20"/>
    </row>
    <row r="284" spans="7:11">
      <c r="G284" s="15"/>
      <c r="H284" s="20"/>
      <c r="I284" s="15"/>
      <c r="J284" s="15"/>
      <c r="K284" s="20"/>
    </row>
    <row r="285" spans="7:11">
      <c r="G285" s="15"/>
      <c r="H285" s="20"/>
      <c r="I285" s="15"/>
      <c r="J285" s="15"/>
      <c r="K285" s="20"/>
    </row>
    <row r="286" spans="7:11">
      <c r="G286" s="15"/>
      <c r="H286" s="20"/>
      <c r="I286" s="15"/>
      <c r="J286" s="15"/>
      <c r="K286" s="20"/>
    </row>
    <row r="287" spans="7:11">
      <c r="G287" s="15"/>
      <c r="H287" s="20"/>
      <c r="I287" s="15"/>
      <c r="J287" s="15"/>
      <c r="K287" s="20"/>
    </row>
    <row r="288" spans="7:11">
      <c r="G288" s="15"/>
      <c r="H288" s="20"/>
      <c r="I288" s="15"/>
      <c r="J288" s="15"/>
      <c r="K288" s="20"/>
    </row>
    <row r="289" spans="7:11">
      <c r="G289" s="15"/>
      <c r="H289" s="20"/>
      <c r="I289" s="15"/>
      <c r="J289" s="15"/>
      <c r="K289" s="20"/>
    </row>
    <row r="290" spans="7:11">
      <c r="G290" s="15"/>
      <c r="H290" s="20"/>
      <c r="I290" s="15"/>
      <c r="J290" s="15"/>
      <c r="K290" s="20"/>
    </row>
    <row r="291" spans="7:11">
      <c r="G291" s="15"/>
      <c r="H291" s="20"/>
      <c r="I291" s="15"/>
      <c r="J291" s="15"/>
      <c r="K291" s="20"/>
    </row>
    <row r="292" spans="7:11">
      <c r="G292" s="15"/>
      <c r="H292" s="20"/>
      <c r="I292" s="15"/>
      <c r="J292" s="15"/>
      <c r="K292" s="20"/>
    </row>
    <row r="293" spans="7:11">
      <c r="G293" s="15"/>
      <c r="H293" s="20"/>
      <c r="I293" s="15"/>
      <c r="J293" s="15"/>
      <c r="K293" s="20"/>
    </row>
    <row r="294" spans="7:11">
      <c r="G294" s="15"/>
      <c r="H294" s="20"/>
      <c r="I294" s="15"/>
      <c r="J294" s="15"/>
      <c r="K294" s="20"/>
    </row>
    <row r="295" spans="7:11">
      <c r="G295" s="15"/>
      <c r="H295" s="20"/>
      <c r="I295" s="15"/>
      <c r="J295" s="15"/>
      <c r="K295" s="20"/>
    </row>
    <row r="296" spans="7:11">
      <c r="G296" s="15"/>
      <c r="H296" s="20"/>
      <c r="I296" s="15"/>
      <c r="J296" s="15"/>
      <c r="K296" s="20"/>
    </row>
    <row r="297" spans="7:11">
      <c r="G297" s="15"/>
      <c r="H297" s="20"/>
      <c r="I297" s="15"/>
      <c r="J297" s="15"/>
      <c r="K297" s="20"/>
    </row>
    <row r="298" spans="7:11">
      <c r="G298" s="15"/>
      <c r="H298" s="20"/>
      <c r="I298" s="15"/>
      <c r="J298" s="15"/>
      <c r="K298" s="20"/>
    </row>
    <row r="299" spans="7:11">
      <c r="G299" s="15"/>
      <c r="H299" s="20"/>
      <c r="I299" s="15"/>
      <c r="J299" s="15"/>
      <c r="K299" s="20"/>
    </row>
    <row r="300" spans="7:11">
      <c r="G300" s="15"/>
      <c r="H300" s="20"/>
      <c r="I300" s="15"/>
      <c r="J300" s="15"/>
      <c r="K300" s="20"/>
    </row>
    <row r="301" spans="7:11">
      <c r="G301" s="15"/>
      <c r="H301" s="20"/>
      <c r="I301" s="15"/>
      <c r="J301" s="15"/>
      <c r="K301" s="20"/>
    </row>
    <row r="302" spans="7:11">
      <c r="G302" s="15"/>
      <c r="H302" s="20"/>
      <c r="I302" s="15"/>
      <c r="J302" s="15"/>
      <c r="K302" s="20"/>
    </row>
    <row r="303" spans="7:11">
      <c r="G303" s="15"/>
      <c r="H303" s="20"/>
      <c r="I303" s="15"/>
      <c r="J303" s="15"/>
      <c r="K303" s="20"/>
    </row>
    <row r="304" spans="7:11">
      <c r="G304" s="15"/>
      <c r="H304" s="20"/>
      <c r="I304" s="15"/>
      <c r="J304" s="15"/>
      <c r="K304" s="20"/>
    </row>
    <row r="305" spans="7:11">
      <c r="G305" s="15"/>
      <c r="H305" s="20"/>
      <c r="I305" s="15"/>
      <c r="J305" s="15"/>
      <c r="K305" s="20"/>
    </row>
    <row r="306" spans="7:11">
      <c r="G306" s="15"/>
      <c r="H306" s="20"/>
      <c r="I306" s="15"/>
      <c r="J306" s="15"/>
      <c r="K306" s="20"/>
    </row>
    <row r="307" spans="7:11">
      <c r="G307" s="15"/>
      <c r="H307" s="20"/>
      <c r="I307" s="15"/>
      <c r="J307" s="15"/>
      <c r="K307" s="20"/>
    </row>
    <row r="308" spans="7:11">
      <c r="G308" s="15"/>
      <c r="H308" s="20"/>
      <c r="I308" s="15"/>
      <c r="J308" s="15"/>
      <c r="K308" s="20"/>
    </row>
    <row r="309" spans="7:11">
      <c r="G309" s="15"/>
      <c r="H309" s="20"/>
      <c r="I309" s="15"/>
      <c r="J309" s="15"/>
      <c r="K309" s="20"/>
    </row>
    <row r="310" spans="7:11">
      <c r="G310" s="15"/>
      <c r="H310" s="20"/>
      <c r="I310" s="15"/>
      <c r="J310" s="15"/>
      <c r="K310" s="20"/>
    </row>
    <row r="311" spans="7:11">
      <c r="G311" s="15"/>
      <c r="H311" s="20"/>
      <c r="I311" s="15"/>
      <c r="J311" s="15"/>
      <c r="K311" s="20"/>
    </row>
    <row r="312" spans="7:11">
      <c r="G312" s="15"/>
      <c r="H312" s="20"/>
      <c r="I312" s="15"/>
      <c r="J312" s="15"/>
      <c r="K312" s="20"/>
    </row>
    <row r="313" spans="7:11">
      <c r="G313" s="15"/>
      <c r="H313" s="20"/>
      <c r="I313" s="15"/>
      <c r="J313" s="15"/>
      <c r="K313" s="20"/>
    </row>
    <row r="314" spans="7:11">
      <c r="G314" s="15"/>
      <c r="H314" s="20"/>
      <c r="I314" s="15"/>
      <c r="J314" s="15"/>
      <c r="K314" s="20"/>
    </row>
    <row r="315" spans="7:11">
      <c r="G315" s="15"/>
      <c r="H315" s="20"/>
      <c r="I315" s="15"/>
      <c r="J315" s="15"/>
      <c r="K315" s="20"/>
    </row>
    <row r="316" spans="7:11">
      <c r="G316" s="15"/>
      <c r="H316" s="20"/>
      <c r="I316" s="15"/>
      <c r="J316" s="15"/>
      <c r="K316" s="20"/>
    </row>
    <row r="317" spans="7:11">
      <c r="G317" s="15"/>
      <c r="H317" s="20"/>
      <c r="I317" s="15"/>
      <c r="J317" s="15"/>
      <c r="K317" s="20"/>
    </row>
    <row r="318" spans="7:11">
      <c r="G318" s="15"/>
      <c r="H318" s="20"/>
      <c r="I318" s="15"/>
      <c r="J318" s="15"/>
      <c r="K318" s="20"/>
    </row>
    <row r="319" spans="7:11">
      <c r="G319" s="15"/>
      <c r="H319" s="20"/>
      <c r="I319" s="15"/>
      <c r="J319" s="15"/>
      <c r="K319" s="20"/>
    </row>
    <row r="320" spans="7:11">
      <c r="G320" s="15"/>
      <c r="H320" s="20"/>
      <c r="I320" s="15"/>
      <c r="J320" s="15"/>
      <c r="K320" s="20"/>
    </row>
    <row r="321" spans="7:11">
      <c r="G321" s="15"/>
      <c r="H321" s="20"/>
      <c r="I321" s="15"/>
      <c r="J321" s="15"/>
      <c r="K321" s="20"/>
    </row>
    <row r="322" spans="7:11">
      <c r="G322" s="15"/>
      <c r="H322" s="20"/>
      <c r="I322" s="15"/>
      <c r="J322" s="15"/>
      <c r="K322" s="20"/>
    </row>
    <row r="323" spans="7:11">
      <c r="G323" s="15"/>
      <c r="H323" s="20"/>
      <c r="I323" s="15"/>
      <c r="J323" s="15"/>
      <c r="K323" s="20"/>
    </row>
    <row r="324" spans="7:11">
      <c r="G324" s="15"/>
      <c r="H324" s="20"/>
      <c r="I324" s="15"/>
      <c r="J324" s="15"/>
      <c r="K324" s="20"/>
    </row>
    <row r="325" spans="7:11">
      <c r="G325" s="15"/>
      <c r="H325" s="20"/>
      <c r="I325" s="15"/>
      <c r="J325" s="15"/>
      <c r="K325" s="20"/>
    </row>
    <row r="326" spans="7:11">
      <c r="G326" s="15"/>
      <c r="H326" s="20"/>
      <c r="I326" s="15"/>
      <c r="J326" s="15"/>
      <c r="K326" s="20"/>
    </row>
    <row r="327" spans="7:11">
      <c r="G327" s="15"/>
      <c r="H327" s="20"/>
      <c r="I327" s="15"/>
      <c r="J327" s="15"/>
      <c r="K327" s="20"/>
    </row>
    <row r="328" spans="7:11">
      <c r="G328" s="15"/>
      <c r="H328" s="20"/>
      <c r="I328" s="15"/>
      <c r="J328" s="15"/>
      <c r="K328" s="20"/>
    </row>
    <row r="329" spans="7:11">
      <c r="G329" s="15"/>
      <c r="H329" s="20"/>
      <c r="I329" s="15"/>
      <c r="J329" s="15"/>
      <c r="K329" s="20"/>
    </row>
    <row r="330" spans="7:11">
      <c r="G330" s="15"/>
      <c r="H330" s="20"/>
      <c r="I330" s="15"/>
      <c r="J330" s="15"/>
      <c r="K330" s="20"/>
    </row>
    <row r="331" spans="7:11">
      <c r="G331" s="15"/>
      <c r="H331" s="20"/>
      <c r="I331" s="15"/>
      <c r="J331" s="15"/>
      <c r="K331" s="20"/>
    </row>
    <row r="332" spans="7:11">
      <c r="G332" s="15"/>
      <c r="H332" s="20"/>
      <c r="I332" s="15"/>
      <c r="J332" s="15"/>
      <c r="K332" s="20"/>
    </row>
    <row r="333" spans="7:11">
      <c r="G333" s="15"/>
      <c r="H333" s="20"/>
      <c r="I333" s="15"/>
      <c r="J333" s="15"/>
      <c r="K333" s="20"/>
    </row>
    <row r="334" spans="7:11">
      <c r="G334" s="15"/>
      <c r="H334" s="20"/>
      <c r="I334" s="15"/>
      <c r="J334" s="15"/>
      <c r="K334" s="20"/>
    </row>
    <row r="335" spans="7:11">
      <c r="G335" s="15"/>
      <c r="H335" s="20"/>
      <c r="I335" s="15"/>
      <c r="J335" s="15"/>
      <c r="K335" s="20"/>
    </row>
    <row r="336" spans="7:11">
      <c r="G336" s="15"/>
      <c r="H336" s="20"/>
      <c r="I336" s="15"/>
      <c r="J336" s="15"/>
      <c r="K336" s="20"/>
    </row>
    <row r="337" spans="7:11">
      <c r="G337" s="15"/>
      <c r="H337" s="20"/>
      <c r="I337" s="15"/>
      <c r="J337" s="15"/>
      <c r="K337" s="20"/>
    </row>
    <row r="338" spans="7:11">
      <c r="G338" s="15"/>
      <c r="H338" s="20"/>
      <c r="I338" s="15"/>
      <c r="J338" s="15"/>
      <c r="K338" s="20"/>
    </row>
    <row r="339" spans="7:11">
      <c r="G339" s="15"/>
      <c r="H339" s="20"/>
      <c r="I339" s="15"/>
      <c r="J339" s="15"/>
      <c r="K339" s="20"/>
    </row>
    <row r="340" spans="7:11">
      <c r="G340" s="15"/>
      <c r="H340" s="20"/>
      <c r="I340" s="15"/>
      <c r="J340" s="15"/>
      <c r="K340" s="20"/>
    </row>
    <row r="341" spans="7:11">
      <c r="G341" s="15"/>
      <c r="H341" s="20"/>
      <c r="I341" s="15"/>
      <c r="J341" s="15"/>
      <c r="K341" s="20"/>
    </row>
    <row r="342" spans="7:11">
      <c r="G342" s="15"/>
      <c r="H342" s="20"/>
      <c r="I342" s="15"/>
      <c r="J342" s="15"/>
      <c r="K342" s="20"/>
    </row>
    <row r="343" spans="7:11">
      <c r="G343" s="15"/>
      <c r="H343" s="20"/>
      <c r="I343" s="15"/>
      <c r="J343" s="15"/>
      <c r="K343" s="20"/>
    </row>
    <row r="344" spans="7:11">
      <c r="G344" s="15"/>
      <c r="H344" s="20"/>
      <c r="I344" s="15"/>
      <c r="J344" s="15"/>
      <c r="K344" s="20"/>
    </row>
    <row r="345" spans="7:11">
      <c r="G345" s="15"/>
      <c r="H345" s="20"/>
      <c r="I345" s="15"/>
      <c r="J345" s="15"/>
      <c r="K345" s="20"/>
    </row>
    <row r="346" spans="7:11">
      <c r="G346" s="15"/>
      <c r="H346" s="20"/>
      <c r="I346" s="15"/>
      <c r="J346" s="15"/>
      <c r="K346" s="20"/>
    </row>
    <row r="347" spans="7:11">
      <c r="G347" s="15"/>
      <c r="H347" s="20"/>
      <c r="I347" s="15"/>
      <c r="J347" s="15"/>
      <c r="K347" s="20"/>
    </row>
    <row r="348" spans="7:11">
      <c r="G348" s="15"/>
      <c r="H348" s="20"/>
      <c r="I348" s="15"/>
      <c r="J348" s="15"/>
      <c r="K348" s="20"/>
    </row>
    <row r="349" spans="7:11">
      <c r="G349" s="15"/>
      <c r="H349" s="20"/>
      <c r="I349" s="15"/>
      <c r="J349" s="15"/>
      <c r="K349" s="20"/>
    </row>
    <row r="350" spans="7:11">
      <c r="G350" s="15"/>
      <c r="H350" s="20"/>
      <c r="I350" s="15"/>
      <c r="J350" s="15"/>
      <c r="K350" s="20"/>
    </row>
    <row r="351" spans="7:11">
      <c r="G351" s="15"/>
      <c r="H351" s="20"/>
      <c r="I351" s="15"/>
      <c r="J351" s="15"/>
      <c r="K351" s="20"/>
    </row>
    <row r="352" spans="7:11">
      <c r="G352" s="15"/>
      <c r="H352" s="20"/>
      <c r="I352" s="15"/>
      <c r="J352" s="15"/>
      <c r="K352" s="20"/>
    </row>
    <row r="353" spans="7:11">
      <c r="G353" s="15"/>
      <c r="H353" s="20"/>
      <c r="I353" s="15"/>
      <c r="J353" s="15"/>
      <c r="K353" s="20"/>
    </row>
    <row r="354" spans="7:11">
      <c r="G354" s="15"/>
      <c r="H354" s="20"/>
      <c r="I354" s="15"/>
      <c r="J354" s="15"/>
      <c r="K354" s="20"/>
    </row>
    <row r="355" spans="7:11">
      <c r="G355" s="15"/>
      <c r="H355" s="20"/>
      <c r="I355" s="15"/>
      <c r="J355" s="15"/>
      <c r="K355" s="20"/>
    </row>
    <row r="356" spans="7:11">
      <c r="G356" s="15"/>
      <c r="H356" s="20"/>
      <c r="I356" s="15"/>
      <c r="J356" s="15"/>
      <c r="K356" s="20"/>
    </row>
    <row r="357" spans="7:11">
      <c r="G357" s="15"/>
      <c r="H357" s="20"/>
      <c r="I357" s="15"/>
      <c r="J357" s="15"/>
      <c r="K357" s="20"/>
    </row>
  </sheetData>
  <autoFilter ref="B6:K265">
    <filterColumn colId="6">
      <filters>
        <filter val="Administração"/>
      </filters>
    </filterColumn>
  </autoFilter>
  <mergeCells count="1">
    <mergeCell ref="B2:K5"/>
  </mergeCells>
  <pageMargins left="0.78740157480314998" right="0.78740157480314998" top="1.1511811023622052" bottom="1.1511811023622052" header="0.78740157480314998" footer="0.78740157480314998"/>
  <pageSetup paperSize="9" fitToWidth="0" fitToHeight="0" orientation="portrait" horizontalDpi="4294967293" verticalDpi="0" r:id="rId1"/>
  <headerFooter alignWithMargins="0">
    <oddHeader>&amp;C&amp;12&amp;A</oddHeader>
    <oddFooter>&amp;C&amp;12Página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C8" sqref="C8"/>
    </sheetView>
  </sheetViews>
  <sheetFormatPr defaultRowHeight="14.25"/>
  <cols>
    <col min="1" max="1" width="10.625" customWidth="1"/>
    <col min="2" max="2" width="17.125" customWidth="1"/>
    <col min="3" max="3" width="42.875" style="27" customWidth="1"/>
    <col min="4" max="4" width="17" style="48" bestFit="1" customWidth="1"/>
    <col min="5" max="5" width="21.25" style="5" bestFit="1" customWidth="1"/>
    <col min="6" max="6" width="12.75" style="5" customWidth="1"/>
    <col min="7" max="7" width="31" customWidth="1"/>
    <col min="8" max="9" width="10.625" customWidth="1"/>
    <col min="10" max="10" width="9" customWidth="1"/>
  </cols>
  <sheetData>
    <row r="2" spans="2:7" ht="15">
      <c r="B2" s="49" t="s">
        <v>63</v>
      </c>
      <c r="C2" s="50"/>
    </row>
    <row r="4" spans="2:7" s="51" customFormat="1" ht="28.5">
      <c r="B4" s="51" t="s">
        <v>64</v>
      </c>
      <c r="C4" s="51" t="s">
        <v>65</v>
      </c>
      <c r="D4" s="52" t="s">
        <v>66</v>
      </c>
      <c r="E4" s="51" t="s">
        <v>67</v>
      </c>
      <c r="F4" s="51" t="s">
        <v>68</v>
      </c>
      <c r="G4" s="51" t="s">
        <v>69</v>
      </c>
    </row>
    <row r="5" spans="2:7">
      <c r="B5" s="53"/>
      <c r="G5" s="53"/>
    </row>
    <row r="6" spans="2:7">
      <c r="B6" s="53"/>
      <c r="G6" s="53"/>
    </row>
    <row r="7" spans="2:7">
      <c r="B7" s="53"/>
      <c r="G7" s="53"/>
    </row>
    <row r="8" spans="2:7">
      <c r="B8" s="53"/>
      <c r="G8" s="53"/>
    </row>
    <row r="9" spans="2:7">
      <c r="B9" s="53"/>
      <c r="G9" s="53"/>
    </row>
    <row r="10" spans="2:7">
      <c r="B10" s="53"/>
      <c r="G10" s="53"/>
    </row>
    <row r="11" spans="2:7">
      <c r="B11" s="53"/>
      <c r="G11" s="53"/>
    </row>
    <row r="12" spans="2:7">
      <c r="B12" s="53"/>
      <c r="G12" s="53"/>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workbookViewId="0">
      <selection sqref="A1:XFD1048576"/>
    </sheetView>
  </sheetViews>
  <sheetFormatPr defaultRowHeight="14.25"/>
  <cols>
    <col min="1" max="1" width="10.625" customWidth="1"/>
    <col min="2" max="2" width="17.125" customWidth="1"/>
    <col min="3" max="3" width="42.875" style="27" customWidth="1"/>
    <col min="4" max="4" width="17" style="48" bestFit="1" customWidth="1"/>
    <col min="5" max="5" width="21.25" style="5" bestFit="1" customWidth="1"/>
    <col min="6" max="6" width="12.75" style="5" customWidth="1"/>
    <col min="7" max="7" width="23.25" customWidth="1"/>
    <col min="8" max="8" width="9" customWidth="1"/>
  </cols>
  <sheetData>
    <row r="2" spans="2:7" ht="15">
      <c r="B2" s="49" t="s">
        <v>70</v>
      </c>
      <c r="C2" s="50"/>
    </row>
    <row r="3" spans="2:7" s="22" customFormat="1" ht="15">
      <c r="B3" s="54"/>
      <c r="C3" s="55"/>
      <c r="D3" s="56"/>
      <c r="E3" s="57"/>
      <c r="F3" s="57"/>
    </row>
    <row r="4" spans="2:7" s="51" customFormat="1" ht="28.5">
      <c r="B4" s="51" t="s">
        <v>64</v>
      </c>
      <c r="C4" s="51" t="s">
        <v>65</v>
      </c>
      <c r="D4" s="52" t="s">
        <v>66</v>
      </c>
      <c r="E4" s="51" t="s">
        <v>67</v>
      </c>
      <c r="F4" s="51" t="s">
        <v>68</v>
      </c>
      <c r="G4" s="51" t="s">
        <v>69</v>
      </c>
    </row>
    <row r="5" spans="2:7">
      <c r="B5" s="53"/>
      <c r="C5" s="58"/>
      <c r="D5" s="59"/>
      <c r="G5" s="27"/>
    </row>
    <row r="6" spans="2:7">
      <c r="B6" s="53"/>
      <c r="C6" s="58"/>
      <c r="D6" s="59"/>
      <c r="G6" s="27"/>
    </row>
    <row r="7" spans="2:7">
      <c r="B7" s="53"/>
      <c r="C7" s="58"/>
      <c r="D7" s="59"/>
      <c r="G7" s="53"/>
    </row>
    <row r="8" spans="2:7">
      <c r="B8" s="53"/>
      <c r="C8" s="58"/>
      <c r="D8" s="59"/>
      <c r="G8" s="53"/>
    </row>
    <row r="9" spans="2:7">
      <c r="B9" s="53"/>
      <c r="C9" s="58"/>
      <c r="D9" s="59"/>
      <c r="G9" s="53"/>
    </row>
    <row r="10" spans="2:7">
      <c r="B10" s="53"/>
      <c r="C10" s="58"/>
      <c r="D10" s="59"/>
      <c r="G10" s="53"/>
    </row>
    <row r="11" spans="2:7">
      <c r="B11" s="53"/>
      <c r="C11" s="58"/>
      <c r="D11" s="59"/>
      <c r="G11" s="53"/>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
  <sheetViews>
    <sheetView workbookViewId="0">
      <selection sqref="A1:XFD1048576"/>
    </sheetView>
  </sheetViews>
  <sheetFormatPr defaultRowHeight="14.25"/>
  <cols>
    <col min="1" max="1" width="10.625" customWidth="1"/>
    <col min="2" max="2" width="12.875" customWidth="1"/>
    <col min="3" max="3" width="37.75" customWidth="1"/>
    <col min="4" max="4" width="24.375" bestFit="1" customWidth="1"/>
    <col min="5" max="5" width="9.75" bestFit="1" customWidth="1"/>
    <col min="6" max="6" width="14" bestFit="1" customWidth="1"/>
    <col min="7" max="7" width="19.125" bestFit="1" customWidth="1"/>
  </cols>
  <sheetData>
    <row r="2" spans="2:7" ht="15.75" thickBot="1">
      <c r="B2" s="49" t="s">
        <v>86</v>
      </c>
      <c r="C2" s="50"/>
      <c r="D2" s="48"/>
      <c r="E2" s="5"/>
      <c r="F2" s="5"/>
      <c r="G2" s="34"/>
    </row>
    <row r="3" spans="2:7" ht="15">
      <c r="B3" s="54"/>
      <c r="C3" s="55"/>
      <c r="D3" s="56"/>
      <c r="E3" s="57"/>
      <c r="F3" s="57"/>
      <c r="G3" s="44"/>
    </row>
    <row r="4" spans="2:7">
      <c r="B4" s="39" t="s">
        <v>64</v>
      </c>
      <c r="C4" s="39" t="s">
        <v>65</v>
      </c>
      <c r="D4" s="92" t="s">
        <v>66</v>
      </c>
      <c r="E4" s="39" t="s">
        <v>67</v>
      </c>
      <c r="F4" s="39" t="s">
        <v>68</v>
      </c>
      <c r="G4" s="39" t="s">
        <v>69</v>
      </c>
    </row>
    <row r="5" spans="2:7">
      <c r="B5" s="53"/>
      <c r="C5" s="58"/>
      <c r="D5" s="59"/>
      <c r="E5" s="5"/>
      <c r="F5" s="5"/>
      <c r="G5" s="27"/>
    </row>
    <row r="6" spans="2:7">
      <c r="B6" s="53"/>
      <c r="C6" s="58"/>
      <c r="D6" s="59"/>
      <c r="E6" s="5"/>
      <c r="F6" s="5"/>
      <c r="G6" s="27"/>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8"/>
  <sheetViews>
    <sheetView workbookViewId="0">
      <selection sqref="A1:XFD1048576"/>
    </sheetView>
  </sheetViews>
  <sheetFormatPr defaultRowHeight="14.25"/>
  <cols>
    <col min="1" max="1" width="10.625" customWidth="1"/>
    <col min="2" max="2" width="17.125" customWidth="1"/>
    <col min="3" max="3" width="53.125" style="27" customWidth="1"/>
    <col min="4" max="4" width="17" style="48" bestFit="1" customWidth="1"/>
    <col min="5" max="5" width="21.25" style="5" bestFit="1" customWidth="1"/>
    <col min="6" max="6" width="12.75" style="5" customWidth="1"/>
    <col min="7" max="7" width="23.25" customWidth="1"/>
    <col min="8" max="8" width="9" customWidth="1"/>
  </cols>
  <sheetData>
    <row r="2" spans="2:7" ht="15">
      <c r="B2" s="49" t="s">
        <v>71</v>
      </c>
      <c r="C2" s="50"/>
    </row>
    <row r="3" spans="2:7" s="22" customFormat="1" ht="4.5" customHeight="1">
      <c r="B3" s="54"/>
      <c r="C3" s="55"/>
      <c r="D3" s="56"/>
      <c r="E3" s="57"/>
      <c r="F3" s="57"/>
    </row>
    <row r="4" spans="2:7" s="51" customFormat="1" ht="28.5">
      <c r="B4" s="51" t="s">
        <v>64</v>
      </c>
      <c r="C4" s="51" t="s">
        <v>65</v>
      </c>
      <c r="D4" s="52" t="s">
        <v>66</v>
      </c>
      <c r="E4" s="51" t="s">
        <v>67</v>
      </c>
      <c r="F4" s="51" t="s">
        <v>68</v>
      </c>
      <c r="G4" s="51" t="s">
        <v>69</v>
      </c>
    </row>
    <row r="5" spans="2:7">
      <c r="B5" s="53"/>
      <c r="C5" s="58"/>
      <c r="G5" s="27"/>
    </row>
    <row r="6" spans="2:7">
      <c r="B6" s="53"/>
      <c r="C6" s="58"/>
      <c r="G6" s="27"/>
    </row>
    <row r="7" spans="2:7">
      <c r="B7" s="53"/>
      <c r="C7" s="58"/>
      <c r="G7" s="53"/>
    </row>
    <row r="8" spans="2:7">
      <c r="B8" s="53"/>
      <c r="C8" s="58"/>
      <c r="G8" s="53"/>
    </row>
    <row r="9" spans="2:7">
      <c r="B9" s="53"/>
      <c r="C9" s="58"/>
      <c r="G9" s="53"/>
    </row>
    <row r="10" spans="2:7">
      <c r="B10" s="53"/>
      <c r="C10" s="58"/>
      <c r="G10" s="53"/>
    </row>
    <row r="11" spans="2:7">
      <c r="B11" s="53"/>
      <c r="C11" s="58"/>
      <c r="G11" s="53"/>
    </row>
    <row r="12" spans="2:7">
      <c r="B12" s="53"/>
      <c r="C12" s="60"/>
      <c r="G12" s="53"/>
    </row>
    <row r="13" spans="2:7">
      <c r="B13" s="53"/>
      <c r="C13" s="60"/>
      <c r="G13" s="53"/>
    </row>
    <row r="14" spans="2:7">
      <c r="B14" s="53"/>
      <c r="C14" s="60"/>
      <c r="G14" s="53"/>
    </row>
    <row r="15" spans="2:7">
      <c r="B15" s="53"/>
      <c r="C15" s="60"/>
      <c r="G15" s="53"/>
    </row>
    <row r="16" spans="2:7">
      <c r="B16" s="53"/>
      <c r="C16" s="60"/>
      <c r="G16" s="53"/>
    </row>
    <row r="17" spans="2:7">
      <c r="B17" s="53"/>
      <c r="C17" s="60"/>
      <c r="G17" s="53"/>
    </row>
    <row r="18" spans="2:7">
      <c r="B18" s="53"/>
      <c r="C18" s="60"/>
      <c r="G18" s="53"/>
    </row>
    <row r="19" spans="2:7">
      <c r="B19" s="53"/>
      <c r="C19" s="60"/>
      <c r="G19" s="53"/>
    </row>
    <row r="20" spans="2:7">
      <c r="B20" s="53"/>
      <c r="C20" s="60"/>
      <c r="G20" s="53"/>
    </row>
    <row r="21" spans="2:7">
      <c r="B21" s="53"/>
      <c r="C21" s="60"/>
      <c r="G21" s="53"/>
    </row>
    <row r="22" spans="2:7">
      <c r="B22" s="53"/>
      <c r="C22" s="60"/>
      <c r="G22" s="53"/>
    </row>
    <row r="23" spans="2:7">
      <c r="B23" s="53"/>
      <c r="C23" s="60"/>
      <c r="G23" s="53"/>
    </row>
    <row r="24" spans="2:7">
      <c r="B24" s="53"/>
      <c r="C24" s="60"/>
      <c r="G24" s="53"/>
    </row>
    <row r="25" spans="2:7">
      <c r="B25" s="53"/>
      <c r="C25" s="60"/>
      <c r="G25" s="53"/>
    </row>
    <row r="26" spans="2:7">
      <c r="B26" s="53"/>
      <c r="C26" s="60"/>
      <c r="G26" s="53"/>
    </row>
    <row r="27" spans="2:7">
      <c r="B27" s="53"/>
      <c r="C27" s="60"/>
      <c r="G27" s="53"/>
    </row>
    <row r="28" spans="2:7">
      <c r="B28" s="53"/>
      <c r="C28" s="60"/>
      <c r="G28" s="53"/>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
  <sheetViews>
    <sheetView workbookViewId="0">
      <selection sqref="A1:XFD1048576"/>
    </sheetView>
  </sheetViews>
  <sheetFormatPr defaultRowHeight="14.25"/>
  <cols>
    <col min="1" max="1" width="10.625" customWidth="1"/>
    <col min="2" max="2" width="17.125" customWidth="1"/>
    <col min="3" max="3" width="42.875" style="27" customWidth="1"/>
    <col min="4" max="4" width="17" style="48" bestFit="1" customWidth="1"/>
    <col min="5" max="5" width="21.25" style="5" bestFit="1" customWidth="1"/>
    <col min="6" max="6" width="12.75" style="5" customWidth="1"/>
    <col min="7" max="7" width="23.25" customWidth="1"/>
    <col min="8" max="8" width="9" customWidth="1"/>
  </cols>
  <sheetData>
    <row r="2" spans="2:7" ht="15">
      <c r="B2" s="49" t="s">
        <v>73</v>
      </c>
      <c r="C2" s="50"/>
    </row>
    <row r="3" spans="2:7" s="22" customFormat="1" ht="15">
      <c r="B3" s="54"/>
      <c r="C3" s="55"/>
      <c r="D3" s="56"/>
      <c r="E3" s="57"/>
      <c r="F3" s="57"/>
    </row>
    <row r="4" spans="2:7" s="51" customFormat="1" ht="28.5">
      <c r="B4" s="51" t="s">
        <v>64</v>
      </c>
      <c r="C4" s="51" t="s">
        <v>65</v>
      </c>
      <c r="D4" s="52" t="s">
        <v>66</v>
      </c>
      <c r="E4" s="51" t="s">
        <v>67</v>
      </c>
      <c r="F4" s="51" t="s">
        <v>68</v>
      </c>
      <c r="G4" s="51" t="s">
        <v>69</v>
      </c>
    </row>
    <row r="5" spans="2:7">
      <c r="B5" s="53"/>
      <c r="C5" s="58"/>
      <c r="D5" s="59"/>
      <c r="G5" s="27"/>
    </row>
    <row r="6" spans="2:7">
      <c r="B6" s="53"/>
      <c r="C6" s="58"/>
      <c r="D6" s="59"/>
      <c r="G6" s="27"/>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9"/>
  <sheetViews>
    <sheetView workbookViewId="0">
      <selection sqref="A1:XFD1048576"/>
    </sheetView>
  </sheetViews>
  <sheetFormatPr defaultRowHeight="14.25"/>
  <cols>
    <col min="1" max="1" width="10.625" customWidth="1"/>
    <col min="2" max="2" width="17.125" customWidth="1"/>
    <col min="3" max="3" width="60.5" style="27" customWidth="1"/>
    <col min="4" max="4" width="17" style="48" bestFit="1" customWidth="1"/>
    <col min="5" max="5" width="21.25" style="5" bestFit="1" customWidth="1"/>
    <col min="6" max="6" width="12.75" style="5" customWidth="1"/>
    <col min="7" max="7" width="23.25" customWidth="1"/>
    <col min="8" max="8" width="9" customWidth="1"/>
  </cols>
  <sheetData>
    <row r="2" spans="2:7" ht="15">
      <c r="B2" s="49" t="s">
        <v>72</v>
      </c>
      <c r="C2" s="50"/>
    </row>
    <row r="3" spans="2:7" s="22" customFormat="1" ht="15">
      <c r="B3" s="54"/>
      <c r="C3" s="55"/>
      <c r="D3" s="56"/>
      <c r="E3" s="57"/>
      <c r="F3" s="57"/>
    </row>
    <row r="4" spans="2:7" s="51" customFormat="1" ht="28.5">
      <c r="B4" s="51" t="s">
        <v>64</v>
      </c>
      <c r="C4" s="51" t="s">
        <v>65</v>
      </c>
      <c r="D4" s="52" t="s">
        <v>66</v>
      </c>
      <c r="E4" s="51" t="s">
        <v>67</v>
      </c>
      <c r="F4" s="51" t="s">
        <v>68</v>
      </c>
      <c r="G4" s="51" t="s">
        <v>69</v>
      </c>
    </row>
    <row r="5" spans="2:7">
      <c r="B5" s="53"/>
      <c r="C5" s="58"/>
      <c r="G5" s="27"/>
    </row>
    <row r="6" spans="2:7">
      <c r="B6" s="53"/>
      <c r="C6" s="58"/>
      <c r="G6" s="27"/>
    </row>
    <row r="7" spans="2:7">
      <c r="B7" s="53"/>
      <c r="C7" s="58"/>
      <c r="G7" s="53"/>
    </row>
    <row r="8" spans="2:7">
      <c r="B8" s="53"/>
      <c r="C8" s="58"/>
      <c r="G8" s="53"/>
    </row>
    <row r="9" spans="2:7">
      <c r="B9" s="53"/>
      <c r="C9" s="58"/>
      <c r="G9" s="53"/>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8"/>
  <sheetViews>
    <sheetView workbookViewId="0">
      <selection activeCell="C8" sqref="C8"/>
    </sheetView>
  </sheetViews>
  <sheetFormatPr defaultRowHeight="14.25"/>
  <cols>
    <col min="1" max="1" width="10.625" customWidth="1"/>
    <col min="2" max="2" width="17.125" customWidth="1"/>
    <col min="3" max="3" width="42.875" style="27" customWidth="1"/>
    <col min="4" max="4" width="17" style="48" bestFit="1" customWidth="1"/>
    <col min="5" max="5" width="21.25" style="5" bestFit="1" customWidth="1"/>
    <col min="6" max="6" width="12.75" style="5" customWidth="1"/>
    <col min="7" max="7" width="23.25" customWidth="1"/>
    <col min="8" max="8" width="9" customWidth="1"/>
  </cols>
  <sheetData>
    <row r="2" spans="2:7" ht="15">
      <c r="B2" s="49" t="s">
        <v>83</v>
      </c>
      <c r="C2" s="50"/>
    </row>
    <row r="3" spans="2:7" s="22" customFormat="1" ht="15">
      <c r="B3" s="54"/>
      <c r="C3" s="55"/>
      <c r="D3" s="56"/>
      <c r="E3" s="57"/>
      <c r="F3" s="57"/>
    </row>
    <row r="4" spans="2:7" s="51" customFormat="1" ht="28.5">
      <c r="B4" s="51" t="s">
        <v>64</v>
      </c>
      <c r="C4" s="51" t="s">
        <v>65</v>
      </c>
      <c r="D4" s="52" t="s">
        <v>66</v>
      </c>
      <c r="E4" s="51" t="s">
        <v>67</v>
      </c>
      <c r="F4" s="51" t="s">
        <v>68</v>
      </c>
      <c r="G4" s="51" t="s">
        <v>69</v>
      </c>
    </row>
    <row r="5" spans="2:7">
      <c r="B5" s="53"/>
      <c r="C5" s="58"/>
      <c r="G5" s="27"/>
    </row>
    <row r="6" spans="2:7">
      <c r="B6" s="53"/>
      <c r="C6" s="58"/>
      <c r="G6" s="27"/>
    </row>
    <row r="7" spans="2:7">
      <c r="B7" s="53"/>
      <c r="C7" s="58"/>
      <c r="G7" s="27"/>
    </row>
    <row r="8" spans="2:7">
      <c r="B8" s="53"/>
      <c r="C8" s="58"/>
      <c r="G8" s="27"/>
    </row>
    <row r="9" spans="2:7">
      <c r="B9" s="53"/>
      <c r="C9" s="58"/>
      <c r="G9" s="27"/>
    </row>
    <row r="10" spans="2:7">
      <c r="B10" s="53"/>
      <c r="C10" s="60"/>
      <c r="G10" s="27"/>
    </row>
    <row r="11" spans="2:7">
      <c r="B11" s="53"/>
      <c r="C11" s="60"/>
      <c r="G11" s="27"/>
    </row>
    <row r="12" spans="2:7">
      <c r="B12" s="53"/>
      <c r="C12" s="60"/>
      <c r="G12" s="27"/>
    </row>
    <row r="13" spans="2:7">
      <c r="B13" s="53"/>
      <c r="C13" s="60"/>
      <c r="G13" s="27"/>
    </row>
    <row r="14" spans="2:7">
      <c r="B14" s="53"/>
      <c r="C14" s="60"/>
      <c r="G14" s="27"/>
    </row>
    <row r="15" spans="2:7">
      <c r="B15" s="53"/>
      <c r="C15" s="60"/>
      <c r="G15" s="27"/>
    </row>
    <row r="16" spans="2:7">
      <c r="B16" s="53"/>
      <c r="C16" s="60"/>
      <c r="G16" s="27"/>
    </row>
    <row r="17" spans="2:7">
      <c r="B17" s="53"/>
      <c r="C17" s="60"/>
      <c r="G17" s="27"/>
    </row>
    <row r="18" spans="2:7">
      <c r="B18" s="53"/>
      <c r="C18" s="60"/>
      <c r="G18" s="27"/>
    </row>
    <row r="19" spans="2:7">
      <c r="B19" s="53"/>
      <c r="C19" s="60"/>
      <c r="G19" s="27"/>
    </row>
    <row r="20" spans="2:7">
      <c r="B20" s="53"/>
      <c r="C20" s="60"/>
      <c r="G20" s="27"/>
    </row>
    <row r="21" spans="2:7">
      <c r="B21" s="53"/>
      <c r="C21" s="60"/>
      <c r="G21" s="27"/>
    </row>
    <row r="22" spans="2:7">
      <c r="B22" s="53"/>
      <c r="C22" s="60"/>
      <c r="G22" s="53"/>
    </row>
    <row r="23" spans="2:7">
      <c r="B23" s="53"/>
      <c r="C23" s="60"/>
      <c r="G23" s="53"/>
    </row>
    <row r="24" spans="2:7">
      <c r="B24" s="53"/>
      <c r="C24" s="60"/>
      <c r="G24" s="53"/>
    </row>
    <row r="25" spans="2:7">
      <c r="B25" s="53"/>
      <c r="C25" s="60"/>
      <c r="G25" s="53"/>
    </row>
    <row r="26" spans="2:7">
      <c r="B26" s="53"/>
      <c r="C26" s="60"/>
      <c r="G26" s="53"/>
    </row>
    <row r="27" spans="2:7">
      <c r="B27" s="53"/>
      <c r="C27" s="60"/>
      <c r="G27" s="53"/>
    </row>
    <row r="28" spans="2:7">
      <c r="B28" s="53"/>
      <c r="C28" s="60"/>
      <c r="G28" s="53"/>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
  <sheetViews>
    <sheetView workbookViewId="0">
      <selection sqref="A1:XFD1048576"/>
    </sheetView>
  </sheetViews>
  <sheetFormatPr defaultRowHeight="14.25"/>
  <cols>
    <col min="1" max="1" width="10.625" customWidth="1"/>
    <col min="2" max="2" width="17.375" customWidth="1"/>
    <col min="3" max="3" width="34.375" customWidth="1"/>
    <col min="4" max="4" width="17.75" customWidth="1"/>
    <col min="5" max="5" width="9.75" bestFit="1" customWidth="1"/>
    <col min="6" max="6" width="14" bestFit="1" customWidth="1"/>
    <col min="7" max="7" width="15.875" bestFit="1" customWidth="1"/>
  </cols>
  <sheetData>
    <row r="2" spans="1:7" ht="15.75" thickBot="1">
      <c r="A2" s="34"/>
      <c r="B2" s="49" t="s">
        <v>84</v>
      </c>
      <c r="C2" s="50"/>
      <c r="D2" s="48"/>
      <c r="E2" s="5"/>
      <c r="F2" s="5"/>
      <c r="G2" s="34"/>
    </row>
    <row r="3" spans="1:7" ht="15">
      <c r="A3" s="44"/>
      <c r="B3" s="54"/>
      <c r="C3" s="55"/>
      <c r="D3" s="56"/>
      <c r="E3" s="57"/>
      <c r="F3" s="57"/>
      <c r="G3" s="44"/>
    </row>
    <row r="4" spans="1:7" ht="28.5">
      <c r="A4" s="51"/>
      <c r="B4" s="51" t="s">
        <v>64</v>
      </c>
      <c r="C4" s="51" t="s">
        <v>65</v>
      </c>
      <c r="D4" s="52" t="s">
        <v>66</v>
      </c>
      <c r="E4" s="51" t="s">
        <v>67</v>
      </c>
      <c r="F4" s="51" t="s">
        <v>68</v>
      </c>
      <c r="G4" s="51" t="s">
        <v>69</v>
      </c>
    </row>
    <row r="5" spans="1:7">
      <c r="A5" s="34"/>
      <c r="B5" s="53"/>
      <c r="C5" s="58"/>
      <c r="D5" s="59"/>
      <c r="E5" s="5"/>
      <c r="F5" s="5"/>
      <c r="G5" s="27"/>
    </row>
    <row r="6" spans="1:7">
      <c r="A6" s="34"/>
      <c r="B6" s="53"/>
      <c r="C6" s="58"/>
      <c r="D6" s="59"/>
      <c r="E6" s="5"/>
      <c r="F6" s="5"/>
      <c r="G6" s="27"/>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
  <sheetViews>
    <sheetView workbookViewId="0">
      <selection sqref="A1:XFD1048576"/>
    </sheetView>
  </sheetViews>
  <sheetFormatPr defaultRowHeight="14.25"/>
  <cols>
    <col min="1" max="1" width="10.625" customWidth="1"/>
    <col min="2" max="2" width="17.875" customWidth="1"/>
    <col min="3" max="3" width="38.375" customWidth="1"/>
    <col min="4" max="4" width="24.375" bestFit="1" customWidth="1"/>
    <col min="5" max="5" width="9.75" bestFit="1" customWidth="1"/>
    <col min="6" max="6" width="14" bestFit="1" customWidth="1"/>
    <col min="7" max="7" width="19.125" bestFit="1" customWidth="1"/>
  </cols>
  <sheetData>
    <row r="2" spans="2:7" ht="15.75" thickBot="1">
      <c r="B2" s="49" t="s">
        <v>85</v>
      </c>
      <c r="C2" s="50"/>
      <c r="D2" s="48"/>
      <c r="E2" s="5"/>
      <c r="F2" s="5"/>
      <c r="G2" s="34"/>
    </row>
    <row r="3" spans="2:7" ht="15">
      <c r="B3" s="54"/>
      <c r="C3" s="55"/>
      <c r="D3" s="56"/>
      <c r="E3" s="57"/>
      <c r="F3" s="57"/>
      <c r="G3" s="44"/>
    </row>
    <row r="4" spans="2:7" s="53" customFormat="1">
      <c r="B4" s="39" t="s">
        <v>64</v>
      </c>
      <c r="C4" s="39" t="s">
        <v>65</v>
      </c>
      <c r="D4" s="92" t="s">
        <v>66</v>
      </c>
      <c r="E4" s="39" t="s">
        <v>67</v>
      </c>
      <c r="F4" s="39" t="s">
        <v>68</v>
      </c>
      <c r="G4" s="39" t="s">
        <v>69</v>
      </c>
    </row>
    <row r="5" spans="2:7">
      <c r="B5" s="53"/>
      <c r="C5" s="58"/>
      <c r="D5" s="59"/>
      <c r="E5" s="5"/>
      <c r="F5" s="5"/>
      <c r="G5" s="27"/>
    </row>
    <row r="6" spans="2:7">
      <c r="B6" s="53"/>
      <c r="C6" s="58"/>
      <c r="D6" s="59"/>
      <c r="E6" s="5"/>
      <c r="F6" s="5"/>
      <c r="G6" s="27"/>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
  <sheetViews>
    <sheetView workbookViewId="0">
      <selection sqref="A1:XFD1048576"/>
    </sheetView>
  </sheetViews>
  <sheetFormatPr defaultRowHeight="14.25"/>
  <cols>
    <col min="3" max="3" width="35.75" customWidth="1"/>
    <col min="4" max="4" width="15.875" customWidth="1"/>
    <col min="5" max="5" width="9.75" bestFit="1" customWidth="1"/>
    <col min="6" max="6" width="14" bestFit="1" customWidth="1"/>
    <col min="7" max="7" width="19.125" bestFit="1" customWidth="1"/>
  </cols>
  <sheetData>
    <row r="2" spans="2:7" ht="15.75" thickBot="1">
      <c r="B2" s="49" t="s">
        <v>89</v>
      </c>
      <c r="C2" s="50"/>
      <c r="D2" s="48"/>
      <c r="E2" s="5"/>
      <c r="F2" s="5"/>
      <c r="G2" s="34"/>
    </row>
    <row r="3" spans="2:7" ht="15">
      <c r="B3" s="54"/>
      <c r="C3" s="55"/>
      <c r="D3" s="56"/>
      <c r="E3" s="57"/>
      <c r="F3" s="57"/>
      <c r="G3" s="44"/>
    </row>
    <row r="4" spans="2:7">
      <c r="B4" s="39" t="s">
        <v>64</v>
      </c>
      <c r="C4" s="39" t="s">
        <v>65</v>
      </c>
      <c r="D4" s="92" t="s">
        <v>66</v>
      </c>
      <c r="E4" s="39" t="s">
        <v>67</v>
      </c>
      <c r="F4" s="39" t="s">
        <v>68</v>
      </c>
      <c r="G4" s="39" t="s">
        <v>69</v>
      </c>
    </row>
    <row r="5" spans="2:7">
      <c r="B5" s="53"/>
      <c r="C5" s="58"/>
      <c r="D5" s="59"/>
      <c r="E5" s="5"/>
      <c r="F5" s="5"/>
      <c r="G5" s="27"/>
    </row>
    <row r="6" spans="2:7">
      <c r="B6" s="53"/>
      <c r="C6" s="58"/>
      <c r="D6" s="59"/>
      <c r="E6" s="5"/>
      <c r="F6" s="5"/>
      <c r="G6" s="27"/>
    </row>
  </sheetData>
  <pageMargins left="0.511811024" right="0.511811024" top="0.78740157499999996" bottom="0.78740157499999996" header="0.31496062000000002" footer="0.31496062000000002"/>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9"/>
  <sheetViews>
    <sheetView workbookViewId="0">
      <pane xSplit="1" ySplit="5" topLeftCell="AJ6" activePane="bottomRight" state="frozen"/>
      <selection activeCell="AC23" sqref="AC23"/>
      <selection pane="topRight" activeCell="AC23" sqref="AC23"/>
      <selection pane="bottomLeft" activeCell="AC23" sqref="AC23"/>
      <selection pane="bottomRight" activeCell="AO7" sqref="AO7"/>
    </sheetView>
  </sheetViews>
  <sheetFormatPr defaultRowHeight="14.25"/>
  <cols>
    <col min="1" max="1" width="31.375" customWidth="1"/>
    <col min="2" max="2" width="12.75" customWidth="1"/>
    <col min="3" max="3" width="10.25" customWidth="1"/>
    <col min="4" max="4" width="12.75" customWidth="1"/>
    <col min="5" max="5" width="9.5" customWidth="1"/>
    <col min="6" max="6" width="12.75" customWidth="1"/>
    <col min="7" max="7" width="10.25" customWidth="1"/>
    <col min="8" max="8" width="12.75" customWidth="1"/>
    <col min="9" max="9" width="10.25" customWidth="1"/>
    <col min="10" max="10" width="11.625" customWidth="1"/>
    <col min="11" max="11" width="10.25" customWidth="1"/>
    <col min="12" max="12" width="12.75" customWidth="1"/>
    <col min="13" max="13" width="10.25" customWidth="1"/>
    <col min="14" max="14" width="14.625" customWidth="1"/>
    <col min="15" max="15" width="13" customWidth="1"/>
    <col min="16" max="16" width="18.875" customWidth="1"/>
    <col min="17" max="18" width="18.875" style="95" customWidth="1"/>
    <col min="19" max="19" width="12.75" customWidth="1"/>
    <col min="20" max="20" width="10.75" customWidth="1"/>
    <col min="21" max="21" width="12.75" customWidth="1"/>
    <col min="22" max="22" width="10.75" customWidth="1"/>
    <col min="23" max="23" width="12.75" customWidth="1"/>
    <col min="24" max="24" width="10.75" customWidth="1"/>
    <col min="25" max="25" width="12.75" customWidth="1"/>
    <col min="26" max="26" width="10.375" customWidth="1"/>
    <col min="27" max="27" width="12.75" customWidth="1"/>
    <col min="28" max="28" width="10.375" customWidth="1"/>
    <col min="29" max="29" width="12.75" customWidth="1"/>
    <col min="30" max="30" width="10.75" customWidth="1"/>
    <col min="31" max="31" width="14.25" customWidth="1"/>
    <col min="32" max="32" width="12.375" customWidth="1"/>
    <col min="33" max="33" width="19.125" customWidth="1"/>
    <col min="34" max="35" width="19.125" style="95" customWidth="1"/>
    <col min="36" max="36" width="13.25" bestFit="1" customWidth="1"/>
    <col min="37" max="37" width="10.375" bestFit="1" customWidth="1"/>
    <col min="38" max="38" width="21" customWidth="1"/>
    <col min="39" max="39" width="18.5" customWidth="1"/>
    <col min="40" max="40" width="18.875" customWidth="1"/>
    <col min="41" max="1027" width="12.375" customWidth="1"/>
    <col min="1028" max="1028" width="9" customWidth="1"/>
  </cols>
  <sheetData>
    <row r="1" spans="1:40" ht="12.75" customHeight="1">
      <c r="A1" s="406" t="s">
        <v>21</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row>
    <row r="2" spans="1:40" ht="12.75" customHeight="1">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row>
    <row r="3" spans="1:40" ht="12.75" customHeight="1">
      <c r="A3" s="399" t="s">
        <v>16</v>
      </c>
      <c r="B3" s="401">
        <v>44197</v>
      </c>
      <c r="C3" s="401"/>
      <c r="D3" s="402">
        <v>44228</v>
      </c>
      <c r="E3" s="403"/>
      <c r="F3" s="401">
        <v>44256</v>
      </c>
      <c r="G3" s="401"/>
      <c r="H3" s="401">
        <v>44287</v>
      </c>
      <c r="I3" s="401"/>
      <c r="J3" s="402">
        <v>44317</v>
      </c>
      <c r="K3" s="403"/>
      <c r="L3" s="401">
        <v>44348</v>
      </c>
      <c r="M3" s="401"/>
      <c r="N3" s="407" t="s">
        <v>22</v>
      </c>
      <c r="O3" s="407"/>
      <c r="P3" s="407"/>
      <c r="Q3" s="407"/>
      <c r="R3" s="407"/>
      <c r="S3" s="401">
        <v>44378</v>
      </c>
      <c r="T3" s="401"/>
      <c r="U3" s="401">
        <v>44409</v>
      </c>
      <c r="V3" s="401"/>
      <c r="W3" s="401">
        <v>44440</v>
      </c>
      <c r="X3" s="401"/>
      <c r="Y3" s="401">
        <v>44470</v>
      </c>
      <c r="Z3" s="401"/>
      <c r="AA3" s="401">
        <v>44501</v>
      </c>
      <c r="AB3" s="401"/>
      <c r="AC3" s="401">
        <v>44531</v>
      </c>
      <c r="AD3" s="401"/>
      <c r="AE3" s="407" t="s">
        <v>22</v>
      </c>
      <c r="AF3" s="407"/>
      <c r="AG3" s="407"/>
      <c r="AH3" s="407"/>
      <c r="AI3" s="407"/>
      <c r="AJ3" s="408" t="s">
        <v>23</v>
      </c>
      <c r="AK3" s="408"/>
      <c r="AL3" s="408"/>
      <c r="AM3" s="408"/>
      <c r="AN3" s="408"/>
    </row>
    <row r="4" spans="1:40" ht="12.75" customHeight="1">
      <c r="A4" s="399"/>
      <c r="B4" s="401"/>
      <c r="C4" s="401"/>
      <c r="D4" s="404"/>
      <c r="E4" s="405"/>
      <c r="F4" s="401"/>
      <c r="G4" s="401"/>
      <c r="H4" s="401"/>
      <c r="I4" s="401"/>
      <c r="J4" s="404"/>
      <c r="K4" s="405"/>
      <c r="L4" s="401"/>
      <c r="M4" s="401"/>
      <c r="N4" s="407"/>
      <c r="O4" s="407"/>
      <c r="P4" s="407"/>
      <c r="Q4" s="407"/>
      <c r="R4" s="407"/>
      <c r="S4" s="401"/>
      <c r="T4" s="401"/>
      <c r="U4" s="401"/>
      <c r="V4" s="401"/>
      <c r="W4" s="401"/>
      <c r="X4" s="401"/>
      <c r="Y4" s="401"/>
      <c r="Z4" s="401"/>
      <c r="AA4" s="401"/>
      <c r="AB4" s="401"/>
      <c r="AC4" s="401"/>
      <c r="AD4" s="401"/>
      <c r="AE4" s="407"/>
      <c r="AF4" s="407"/>
      <c r="AG4" s="407"/>
      <c r="AH4" s="407"/>
      <c r="AI4" s="407"/>
      <c r="AJ4" s="408"/>
      <c r="AK4" s="408"/>
      <c r="AL4" s="408"/>
      <c r="AM4" s="408"/>
      <c r="AN4" s="408"/>
    </row>
    <row r="5" spans="1:40" ht="45">
      <c r="A5" s="400"/>
      <c r="B5" s="112" t="s">
        <v>17</v>
      </c>
      <c r="C5" s="112" t="s">
        <v>18</v>
      </c>
      <c r="D5" s="112" t="s">
        <v>17</v>
      </c>
      <c r="E5" s="112" t="s">
        <v>18</v>
      </c>
      <c r="F5" s="112" t="s">
        <v>17</v>
      </c>
      <c r="G5" s="112" t="s">
        <v>18</v>
      </c>
      <c r="H5" s="112" t="s">
        <v>17</v>
      </c>
      <c r="I5" s="112" t="s">
        <v>18</v>
      </c>
      <c r="J5" s="112" t="s">
        <v>17</v>
      </c>
      <c r="K5" s="112" t="s">
        <v>18</v>
      </c>
      <c r="L5" s="112" t="s">
        <v>17</v>
      </c>
      <c r="M5" s="112" t="s">
        <v>18</v>
      </c>
      <c r="N5" s="194" t="s">
        <v>24</v>
      </c>
      <c r="O5" s="194" t="s">
        <v>25</v>
      </c>
      <c r="P5" s="194" t="s">
        <v>19</v>
      </c>
      <c r="Q5" s="195" t="s">
        <v>109</v>
      </c>
      <c r="R5" s="195" t="s">
        <v>110</v>
      </c>
      <c r="S5" s="112" t="s">
        <v>17</v>
      </c>
      <c r="T5" s="112" t="s">
        <v>18</v>
      </c>
      <c r="U5" s="112" t="s">
        <v>17</v>
      </c>
      <c r="V5" s="112" t="s">
        <v>18</v>
      </c>
      <c r="W5" s="112" t="s">
        <v>17</v>
      </c>
      <c r="X5" s="112" t="s">
        <v>18</v>
      </c>
      <c r="Y5" s="112" t="s">
        <v>17</v>
      </c>
      <c r="Z5" s="112" t="s">
        <v>18</v>
      </c>
      <c r="AA5" s="112" t="s">
        <v>17</v>
      </c>
      <c r="AB5" s="112" t="s">
        <v>18</v>
      </c>
      <c r="AC5" s="112" t="s">
        <v>17</v>
      </c>
      <c r="AD5" s="201" t="s">
        <v>18</v>
      </c>
      <c r="AE5" s="204" t="s">
        <v>17</v>
      </c>
      <c r="AF5" s="204" t="s">
        <v>18</v>
      </c>
      <c r="AG5" s="204" t="s">
        <v>19</v>
      </c>
      <c r="AH5" s="198" t="s">
        <v>109</v>
      </c>
      <c r="AI5" s="198" t="s">
        <v>110</v>
      </c>
      <c r="AJ5" s="199" t="s">
        <v>17</v>
      </c>
      <c r="AK5" s="199" t="s">
        <v>18</v>
      </c>
      <c r="AL5" s="200" t="s">
        <v>19</v>
      </c>
      <c r="AM5" s="209" t="s">
        <v>109</v>
      </c>
      <c r="AN5" s="209" t="s">
        <v>110</v>
      </c>
    </row>
    <row r="6" spans="1:40" ht="12.75" customHeight="1">
      <c r="A6" s="119" t="str">
        <f>Presença!C7</f>
        <v>Abraão da Melgil</v>
      </c>
      <c r="B6" s="114">
        <f>COUNTIFS(Projetos!$F$7:$F$1048576,B$3,Projetos!$C$7:$C$1048576,$A6)</f>
        <v>0</v>
      </c>
      <c r="C6" s="114">
        <f>COUNTIFS(Projetos!$F$7:$F$1048576,B$3,Projetos!$C$7:$C$1048576,$A6,Projetos!$I$7:$I$1048576,"Aprovado")</f>
        <v>0</v>
      </c>
      <c r="D6" s="114">
        <f>COUNTIFS(Projetos!$F$7:$F$1048576,D$3,Projetos!$C$7:$C$1048576,$A6)</f>
        <v>0</v>
      </c>
      <c r="E6" s="114">
        <f>COUNTIFS(Projetos!$F$7:$F$1048576,D$3,Projetos!$C$7:$C$1048576,$A6,Projetos!$I$7:$I$1048576,"Aprovado")</f>
        <v>0</v>
      </c>
      <c r="F6" s="114">
        <f>COUNTIFS(Projetos!$F$7:$F$1048576,F$3,Projetos!$C$7:$C$1048576,$A6)</f>
        <v>1</v>
      </c>
      <c r="G6" s="114">
        <f>COUNTIFS(Projetos!$F$7:$F$1048576,F$3,Projetos!$C$7:$C$1048576,$A6,Projetos!$I$7:$I$1048576,"Aprovado")</f>
        <v>1</v>
      </c>
      <c r="H6" s="114">
        <f>COUNTIFS(Projetos!$F$7:$F$1048576,H$3,Projetos!$C$7:$C$1048576,$A6)</f>
        <v>7</v>
      </c>
      <c r="I6" s="114">
        <f>COUNTIFS(Projetos!$F$7:$F$1048576,H$3,Projetos!$C$7:$C$1048576,$A6,Projetos!$I$7:$I$1048576,"Aprovado")</f>
        <v>6</v>
      </c>
      <c r="J6" s="114">
        <f>COUNTIFS(Projetos!$F$7:$F$1048576,J$3,Projetos!$C$7:$C$1048576,$A6)</f>
        <v>0</v>
      </c>
      <c r="K6" s="114">
        <f>COUNTIFS(Projetos!$F$7:$F$1048576,J$3,Projetos!$C$7:$C$1048576,$A6,Projetos!$I$7:$I$1048576,"Aprovado")</f>
        <v>0</v>
      </c>
      <c r="L6" s="114">
        <f>COUNTIFS(Projetos!$F$7:$F$1048576,L$3,Projetos!$C$7:$C$1048576,$A6)</f>
        <v>1</v>
      </c>
      <c r="M6" s="114">
        <f>COUNTIFS(Projetos!$F$7:$F$1048576,L$3,Projetos!$C$7:$C$1048576,$A6,Projetos!$I$7:$I$1048576,"Aprovado")</f>
        <v>1</v>
      </c>
      <c r="N6" s="192">
        <f>SUM(L6,J6,H6,F6,D6,B6)</f>
        <v>9</v>
      </c>
      <c r="O6" s="192">
        <f>SUM(M6,K6,I6,G6,E6,C6)</f>
        <v>8</v>
      </c>
      <c r="P6" s="193">
        <f>N6-O6</f>
        <v>1</v>
      </c>
      <c r="Q6" s="196">
        <f>COUNTIFS(Projetos!$C$7:$C$1048576,$A6,Projetos!$I$7:$I$1048576,"Aprovado",Projetos!$C$7:$C$1048576,$A6,Projetos!$J$7:$J$1048576,"Sancionado")</f>
        <v>8</v>
      </c>
      <c r="R6" s="196">
        <f>O6-Q6</f>
        <v>0</v>
      </c>
      <c r="S6" s="120">
        <f>COUNTIFS(Projetos!$F$7:$F$1048576,S$3,Projetos!$C$7:$C$1048576,$A6)</f>
        <v>0</v>
      </c>
      <c r="T6" s="120">
        <f>COUNTIFS(Projetos!$F$7:$F$1048576,S$3,Projetos!$C$7:$C$1048576,$A6,Projetos!$I$7:$I$1048576,"Aprovado")</f>
        <v>0</v>
      </c>
      <c r="U6" s="120">
        <f>COUNTIFS(Projetos!$F$7:$F$1048576,U$3,Projetos!$C$7:$C$1048576,$A6)</f>
        <v>0</v>
      </c>
      <c r="V6" s="120">
        <f>COUNTIFS(Projetos!$F$7:$F$1048576,U$3,Projetos!$C$7:$C$1048576,$A6,Projetos!$I$7:$I$1048576,"Aprovado")</f>
        <v>0</v>
      </c>
      <c r="W6" s="120">
        <f>COUNTIFS(Projetos!$F$7:$F$1048576,W$3,Projetos!$C$7:$C$1048576,$A6)</f>
        <v>0</v>
      </c>
      <c r="X6" s="120">
        <f>COUNTIFS(Projetos!$F$7:$F$1048576,W$3,Projetos!$C$7:$C$1048576,$A6,Projetos!$I$7:$I$1048576,"Aprovado")</f>
        <v>0</v>
      </c>
      <c r="Y6" s="120">
        <f>COUNTIFS(Projetos!$F$7:$F$1048576,Y$3,Projetos!$C$7:$C$1048576,$A6)</f>
        <v>2</v>
      </c>
      <c r="Z6" s="120">
        <f>COUNTIFS(Projetos!$F$7:$F$1048576,Y$3,Projetos!$C$7:$C$1048576,$A6,Projetos!$I$7:$I$1048576,"Aprovado")</f>
        <v>0</v>
      </c>
      <c r="AA6" s="120">
        <f>COUNTIFS(Projetos!$F$7:$F$1048576,AA$3,Projetos!$C$7:$C$1048576,$A6)</f>
        <v>0</v>
      </c>
      <c r="AB6" s="120">
        <f>COUNTIFS(Projetos!$F$7:$F$1048576,AA$3,Projetos!$C$7:$C$1048576,$A6,Projetos!$I$7:$I$1048576,"Aprovado")</f>
        <v>0</v>
      </c>
      <c r="AC6" s="120">
        <f>COUNTIFS(Projetos!$F$7:$F$1048576,AC$3,Projetos!$C$7:$C$1048576,$A6)</f>
        <v>0</v>
      </c>
      <c r="AD6" s="202">
        <f>COUNTIFS(Projetos!$F$7:$F$1048576,AC$3,Projetos!$C$7:$C$1048576,$A6,Projetos!$I$7:$I$1048576,"Aprovado")</f>
        <v>0</v>
      </c>
      <c r="AE6" s="205">
        <f>SUM(AC6,AA6,Y6,W6,U6,S6)</f>
        <v>2</v>
      </c>
      <c r="AF6" s="205">
        <f>SUM(AD6,AB6,Z6,X6,V6,T6)</f>
        <v>0</v>
      </c>
      <c r="AG6" s="206">
        <f>AE6-AF6</f>
        <v>2</v>
      </c>
      <c r="AH6" s="207">
        <f>COUNTIFS(Projetos!$C$245:$C$1048576,$A6,Projetos!$I$245:$I$1048576,"Aprovado",Projetos!$C$245:$C$1048576,$A6,Projetos!$J$245:$J$1048576,"Sancionado")</f>
        <v>0</v>
      </c>
      <c r="AI6" s="207">
        <f>AF6-AH6</f>
        <v>0</v>
      </c>
      <c r="AJ6" s="208">
        <f t="shared" ref="AJ6:AJ20" si="0">AE6+N6</f>
        <v>11</v>
      </c>
      <c r="AK6" s="208">
        <f t="shared" ref="AK6:AK20" si="1">AF6+O6</f>
        <v>8</v>
      </c>
      <c r="AL6" s="208">
        <f>AG6+P6</f>
        <v>3</v>
      </c>
      <c r="AM6" s="210">
        <f>AH6+Q6</f>
        <v>8</v>
      </c>
      <c r="AN6" s="210">
        <f>AI6+R6</f>
        <v>0</v>
      </c>
    </row>
    <row r="7" spans="1:40" ht="12.75" customHeight="1">
      <c r="A7" s="119" t="str">
        <f>Presença!C8</f>
        <v>Adriana de Vander</v>
      </c>
      <c r="B7" s="114">
        <f>COUNTIFS(Projetos!$F$7:$F$1048576,B$3,Projetos!$C$7:$C$1048576,$A7)</f>
        <v>0</v>
      </c>
      <c r="C7" s="114">
        <f>COUNTIFS(Projetos!$F$7:$F$1048576,B$3,Projetos!$C$7:$C$1048576,$A7,Projetos!$I$7:$I$1048576,"Aprovado")</f>
        <v>0</v>
      </c>
      <c r="D7" s="114">
        <f>COUNTIFS(Projetos!$F$7:$F$1048576,D$3,Projetos!$C$7:$C$1048576,$A7)</f>
        <v>0</v>
      </c>
      <c r="E7" s="114">
        <f>COUNTIFS(Projetos!$F$7:$F$1048576,D$3,Projetos!$C$7:$C$1048576,$A7,Projetos!$I$7:$I$1048576,"Aprovado")</f>
        <v>0</v>
      </c>
      <c r="F7" s="114">
        <f>COUNTIFS(Projetos!$F$7:$F$1048576,F$3,Projetos!$C$7:$C$1048576,$A7)</f>
        <v>0</v>
      </c>
      <c r="G7" s="114">
        <f>COUNTIFS(Projetos!$F$7:$F$1048576,F$3,Projetos!$C$7:$C$1048576,$A7,Projetos!$I$7:$I$1048576,"Aprovado")</f>
        <v>0</v>
      </c>
      <c r="H7" s="114">
        <f>COUNTIFS(Projetos!$F$7:$F$1048576,H$3,Projetos!$C$7:$C$1048576,$A7)</f>
        <v>0</v>
      </c>
      <c r="I7" s="114">
        <f>COUNTIFS(Projetos!$F$7:$F$1048576,H$3,Projetos!$C$7:$C$1048576,$A7,Projetos!$I$7:$I$1048576,"Aprovado")</f>
        <v>0</v>
      </c>
      <c r="J7" s="114">
        <f>COUNTIFS(Projetos!$F$7:$F$1048576,J$3,Projetos!$C$7:$C$1048576,$A7)</f>
        <v>0</v>
      </c>
      <c r="K7" s="114">
        <f>COUNTIFS(Projetos!$F$7:$F$1048576,J$3,Projetos!$C$7:$C$1048576,$A7,Projetos!$I$7:$I$1048576,"Aprovado")</f>
        <v>0</v>
      </c>
      <c r="L7" s="114">
        <f>COUNTIFS(Projetos!$F$7:$F$1048576,L$3,Projetos!$C$7:$C$1048576,$A7)</f>
        <v>5</v>
      </c>
      <c r="M7" s="114">
        <f>COUNTIFS(Projetos!$F$7:$F$1048576,L$3,Projetos!$C$7:$C$1048576,$A7,Projetos!$I$7:$I$1048576,"Aprovado")</f>
        <v>5</v>
      </c>
      <c r="N7" s="192">
        <f>SUM(L7,J7,H7,F7,D7,B7)</f>
        <v>5</v>
      </c>
      <c r="O7" s="192">
        <f t="shared" ref="O7:O18" si="2">SUM(M7,K7,I7,G7,E7,C7)</f>
        <v>5</v>
      </c>
      <c r="P7" s="193">
        <f t="shared" ref="P7:P20" si="3">N7-O7</f>
        <v>0</v>
      </c>
      <c r="Q7" s="196">
        <f>COUNTIFS(Projetos!$F$7:$F$1048576,D$3,Projetos!$C$7:$C$1048576,$A7,Projetos!$I$7:$I$1048576,"Aprovado",Projetos!$C$7:$C$1048576,$A7,Projetos!$J$7:$J$1048576,"Sancionado")</f>
        <v>0</v>
      </c>
      <c r="R7" s="196">
        <f t="shared" ref="R7:R17" si="4">O7-Q7</f>
        <v>5</v>
      </c>
      <c r="S7" s="120">
        <f>COUNTIFS(Projetos!$F$7:$F$1048576,S$3,Projetos!$C$7:$C$1048576,$A7)</f>
        <v>0</v>
      </c>
      <c r="T7" s="120">
        <f>COUNTIFS(Projetos!$F$7:$F$1048576,S$3,Projetos!$C$7:$C$1048576,$A7,Projetos!$I$7:$I$1048576,"Aprovado")</f>
        <v>0</v>
      </c>
      <c r="U7" s="120">
        <f>COUNTIFS(Projetos!$F$7:$F$1048576,U$3,Projetos!$C$7:$C$1048576,$A7)</f>
        <v>1</v>
      </c>
      <c r="V7" s="120">
        <f>COUNTIFS(Projetos!$F$7:$F$1048576,U$3,Projetos!$C$7:$C$1048576,$A7,Projetos!$I$7:$I$1048576,"Aprovado")</f>
        <v>1</v>
      </c>
      <c r="W7" s="120">
        <f>COUNTIFS(Projetos!$F$7:$F$1048576,W$3,Projetos!$C$7:$C$1048576,$A7)</f>
        <v>1</v>
      </c>
      <c r="X7" s="120">
        <f>COUNTIFS(Projetos!$F$7:$F$1048576,W$3,Projetos!$C$7:$C$1048576,$A7,Projetos!$I$7:$I$1048576,"Aprovado")</f>
        <v>1</v>
      </c>
      <c r="Y7" s="120">
        <f>COUNTIFS(Projetos!$F$7:$F$1048576,Y$3,Projetos!$C$7:$C$1048576,$A7)</f>
        <v>0</v>
      </c>
      <c r="Z7" s="120">
        <f>COUNTIFS(Projetos!$F$7:$F$1048576,Y$3,Projetos!$C$7:$C$1048576,$A7,Projetos!$I$7:$I$1048576,"Aprovado")</f>
        <v>0</v>
      </c>
      <c r="AA7" s="120">
        <f>COUNTIFS(Projetos!$F$7:$F$1048576,AA$3,Projetos!$C$7:$C$1048576,$A7)</f>
        <v>1</v>
      </c>
      <c r="AB7" s="120">
        <f>COUNTIFS(Projetos!$F$7:$F$1048576,AA$3,Projetos!$C$7:$C$1048576,$A7,Projetos!$I$7:$I$1048576,"Aprovado")</f>
        <v>0</v>
      </c>
      <c r="AC7" s="120">
        <f>COUNTIFS(Projetos!$F$7:$F$1048576,AC$3,Projetos!$C$7:$C$1048576,$A7)</f>
        <v>0</v>
      </c>
      <c r="AD7" s="202">
        <f>COUNTIFS(Projetos!$F$7:$F$1048576,AC$3,Projetos!$C$7:$C$1048576,$A7,Projetos!$I$7:$I$1048576,"Aprovado")</f>
        <v>0</v>
      </c>
      <c r="AE7" s="205">
        <f t="shared" ref="AE7:AE20" si="5">SUM(AC7,AA7,Y7,W7,U7,S7)</f>
        <v>3</v>
      </c>
      <c r="AF7" s="205">
        <f t="shared" ref="AF7:AF20" si="6">SUM(AD7,AB7,Z7,X7,V7,T7)</f>
        <v>2</v>
      </c>
      <c r="AG7" s="206">
        <f t="shared" ref="AG7:AG20" si="7">AE7-AF7</f>
        <v>1</v>
      </c>
      <c r="AH7" s="207">
        <f>COUNTIFS(Projetos!$C$245:$C$1048576,$A7,Projetos!$I$245:$I$1048576,"Aprovado",Projetos!$C$245:$C$1048576,$A7,Projetos!$J$245:$J$1048576,"Sancionado")</f>
        <v>0</v>
      </c>
      <c r="AI7" s="207">
        <f t="shared" ref="AI7:AI19" si="8">AF7-AH7</f>
        <v>2</v>
      </c>
      <c r="AJ7" s="208">
        <f t="shared" si="0"/>
        <v>8</v>
      </c>
      <c r="AK7" s="208">
        <f t="shared" si="1"/>
        <v>7</v>
      </c>
      <c r="AL7" s="208">
        <f t="shared" ref="AL7:AL20" si="9">AG7+P7</f>
        <v>1</v>
      </c>
      <c r="AM7" s="210">
        <f>AH7+Q7</f>
        <v>0</v>
      </c>
      <c r="AN7" s="210">
        <f t="shared" ref="AN7:AN18" si="10">AI7+R7</f>
        <v>7</v>
      </c>
    </row>
    <row r="8" spans="1:40" ht="12.75" customHeight="1">
      <c r="A8" s="119" t="str">
        <f>Presença!C9</f>
        <v>Amarildo Orelha</v>
      </c>
      <c r="B8" s="114">
        <f>COUNTIFS(Projetos!$F$7:$F$1048576,B$3,Projetos!$C$7:$C$1048576,$A8)</f>
        <v>0</v>
      </c>
      <c r="C8" s="114">
        <f>COUNTIFS(Projetos!$F$7:$F$1048576,B$3,Projetos!$C$7:$C$1048576,$A8,Projetos!$I$7:$I$1048576,"Aprovado")</f>
        <v>0</v>
      </c>
      <c r="D8" s="114">
        <f>COUNTIFS(Projetos!$F$7:$F$1048576,D$3,Projetos!$C$7:$C$1048576,$A8)</f>
        <v>0</v>
      </c>
      <c r="E8" s="114">
        <f>COUNTIFS(Projetos!$F$7:$F$1048576,D$3,Projetos!$C$7:$C$1048576,$A8,Projetos!$I$7:$I$1048576,"Aprovado")</f>
        <v>0</v>
      </c>
      <c r="F8" s="114">
        <f>COUNTIFS(Projetos!$F$7:$F$1048576,F$3,Projetos!$C$7:$C$1048576,$A8)</f>
        <v>0</v>
      </c>
      <c r="G8" s="114">
        <f>COUNTIFS(Projetos!$F$7:$F$1048576,F$3,Projetos!$C$7:$C$1048576,$A8,Projetos!$I$7:$I$1048576,"Aprovado")</f>
        <v>0</v>
      </c>
      <c r="H8" s="114">
        <f>COUNTIFS(Projetos!$F$7:$F$1048576,H$3,Projetos!$C$7:$C$1048576,$A8)</f>
        <v>0</v>
      </c>
      <c r="I8" s="114">
        <f>COUNTIFS(Projetos!$F$7:$F$1048576,H$3,Projetos!$C$7:$C$1048576,$A8,Projetos!$I$7:$I$1048576,"Aprovado")</f>
        <v>0</v>
      </c>
      <c r="J8" s="114">
        <f>COUNTIFS(Projetos!$F$7:$F$1048576,J$3,Projetos!$C$7:$C$1048576,$A8)</f>
        <v>4</v>
      </c>
      <c r="K8" s="114">
        <f>COUNTIFS(Projetos!$F$7:$F$1048576,J$3,Projetos!$C$7:$C$1048576,$A8,Projetos!$I$7:$I$1048576,"Aprovado")</f>
        <v>4</v>
      </c>
      <c r="L8" s="114">
        <f>COUNTIFS(Projetos!$F$7:$F$1048576,L$3,Projetos!$C$7:$C$1048576,$A8)</f>
        <v>4</v>
      </c>
      <c r="M8" s="114">
        <f>COUNTIFS(Projetos!$F$7:$F$1048576,L$3,Projetos!$C$7:$C$1048576,$A8,Projetos!$I$7:$I$1048576,"Aprovado")</f>
        <v>1</v>
      </c>
      <c r="N8" s="192">
        <f t="shared" ref="N8:N18" si="11">SUM(L8,J8,H8,F8,D8,B8)</f>
        <v>8</v>
      </c>
      <c r="O8" s="192">
        <f t="shared" si="2"/>
        <v>5</v>
      </c>
      <c r="P8" s="193">
        <f t="shared" si="3"/>
        <v>3</v>
      </c>
      <c r="Q8" s="196">
        <f>COUNTIFS(Projetos!$C$7:$C$1048576,$A8,Projetos!$I$7:$I$1048576,"Aprovado",Projetos!$C$7:$C$1048576,$A8,Projetos!$J$7:$J$1048576,"Sancionado")</f>
        <v>5</v>
      </c>
      <c r="R8" s="196">
        <f t="shared" si="4"/>
        <v>0</v>
      </c>
      <c r="S8" s="120">
        <f>COUNTIFS(Projetos!$F$7:$F$1048576,S$3,Projetos!$C$7:$C$1048576,$A8)</f>
        <v>0</v>
      </c>
      <c r="T8" s="120">
        <f>COUNTIFS(Projetos!$F$7:$F$1048576,S$3,Projetos!$C$7:$C$1048576,$A8,Projetos!$I$7:$I$1048576,"Aprovado")</f>
        <v>0</v>
      </c>
      <c r="U8" s="120">
        <f>COUNTIFS(Projetos!$F$7:$F$1048576,U$3,Projetos!$C$7:$C$1048576,$A8)</f>
        <v>0</v>
      </c>
      <c r="V8" s="120">
        <f>COUNTIFS(Projetos!$F$7:$F$1048576,U$3,Projetos!$C$7:$C$1048576,$A8,Projetos!$I$7:$I$1048576,"Aprovado")</f>
        <v>0</v>
      </c>
      <c r="W8" s="120">
        <f>COUNTIFS(Projetos!$F$7:$F$1048576,W$3,Projetos!$C$7:$C$1048576,$A8)</f>
        <v>1</v>
      </c>
      <c r="X8" s="120">
        <f>COUNTIFS(Projetos!$F$7:$F$1048576,W$3,Projetos!$C$7:$C$1048576,$A8,Projetos!$I$7:$I$1048576,"Aprovado")</f>
        <v>0</v>
      </c>
      <c r="Y8" s="120">
        <f>COUNTIFS(Projetos!$F$7:$F$1048576,Y$3,Projetos!$C$7:$C$1048576,$A8)</f>
        <v>2</v>
      </c>
      <c r="Z8" s="120">
        <f>COUNTIFS(Projetos!$F$7:$F$1048576,Y$3,Projetos!$C$7:$C$1048576,$A8,Projetos!$I$7:$I$1048576,"Aprovado")</f>
        <v>0</v>
      </c>
      <c r="AA8" s="120">
        <f>COUNTIFS(Projetos!$F$7:$F$1048576,AA$3,Projetos!$C$7:$C$1048576,$A8)</f>
        <v>0</v>
      </c>
      <c r="AB8" s="120">
        <f>COUNTIFS(Projetos!$F$7:$F$1048576,AA$3,Projetos!$C$7:$C$1048576,$A8,Projetos!$I$7:$I$1048576,"Aprovado")</f>
        <v>0</v>
      </c>
      <c r="AC8" s="120">
        <f>COUNTIFS(Projetos!$F$7:$F$1048576,AC$3,Projetos!$C$7:$C$1048576,$A8)</f>
        <v>1</v>
      </c>
      <c r="AD8" s="202">
        <f>COUNTIFS(Projetos!$F$7:$F$1048576,AC$3,Projetos!$C$7:$C$1048576,$A8,Projetos!$I$7:$I$1048576,"Aprovado")</f>
        <v>0</v>
      </c>
      <c r="AE8" s="205">
        <f t="shared" si="5"/>
        <v>4</v>
      </c>
      <c r="AF8" s="205">
        <f t="shared" si="6"/>
        <v>0</v>
      </c>
      <c r="AG8" s="206">
        <f t="shared" si="7"/>
        <v>4</v>
      </c>
      <c r="AH8" s="207">
        <f>COUNTIFS(Projetos!$C$245:$C$1048576,$A8,Projetos!$I$245:$I$1048576,"Aprovado",Projetos!$C$245:$C$1048576,$A8,Projetos!$J$245:$J$1048576,"Sancionado")</f>
        <v>0</v>
      </c>
      <c r="AI8" s="207">
        <f t="shared" si="8"/>
        <v>0</v>
      </c>
      <c r="AJ8" s="208">
        <f t="shared" si="0"/>
        <v>12</v>
      </c>
      <c r="AK8" s="208">
        <f t="shared" si="1"/>
        <v>5</v>
      </c>
      <c r="AL8" s="208">
        <f t="shared" si="9"/>
        <v>7</v>
      </c>
      <c r="AM8" s="210">
        <f t="shared" ref="AM8:AM19" si="12">AH8+Q8</f>
        <v>5</v>
      </c>
      <c r="AN8" s="210">
        <f t="shared" si="10"/>
        <v>0</v>
      </c>
    </row>
    <row r="9" spans="1:40" ht="12.75" customHeight="1">
      <c r="A9" s="119" t="str">
        <f>Presença!C10</f>
        <v>Bebeto do Rio Seco</v>
      </c>
      <c r="B9" s="114">
        <f>COUNTIFS(Projetos!$F$7:$F$1048576,B$3,Projetos!$C$7:$C$1048576,$A9)</f>
        <v>0</v>
      </c>
      <c r="C9" s="114">
        <f>COUNTIFS(Projetos!$F$7:$F$1048576,B$3,Projetos!$C$7:$C$1048576,$A9,Projetos!$I$7:$I$1048576,"Aprovado")</f>
        <v>0</v>
      </c>
      <c r="D9" s="114">
        <f>COUNTIFS(Projetos!$F$7:$F$1048576,D$3,Projetos!$C$7:$C$1048576,$A9)</f>
        <v>1</v>
      </c>
      <c r="E9" s="114">
        <f>COUNTIFS(Projetos!$F$7:$F$1048576,D$3,Projetos!$C$7:$C$1048576,$A9,Projetos!$I$7:$I$1048576,"Aprovado")</f>
        <v>1</v>
      </c>
      <c r="F9" s="114">
        <f>COUNTIFS(Projetos!$F$7:$F$1048576,F$3,Projetos!$C$7:$C$1048576,$A9)</f>
        <v>4</v>
      </c>
      <c r="G9" s="114">
        <f>COUNTIFS(Projetos!$F$7:$F$1048576,F$3,Projetos!$C$7:$C$1048576,$A9,Projetos!$I$7:$I$1048576,"Aprovado")</f>
        <v>4</v>
      </c>
      <c r="H9" s="114">
        <f>COUNTIFS(Projetos!$F$7:$F$1048576,H$3,Projetos!$C$7:$C$1048576,$A9)</f>
        <v>0</v>
      </c>
      <c r="I9" s="114">
        <f>COUNTIFS(Projetos!$F$7:$F$1048576,H$3,Projetos!$C$7:$C$1048576,$A9,Projetos!$I$7:$I$1048576,"Aprovado")</f>
        <v>0</v>
      </c>
      <c r="J9" s="114">
        <f>COUNTIFS(Projetos!$F$7:$F$1048576,J$3,Projetos!$C$7:$C$1048576,$A9)</f>
        <v>3</v>
      </c>
      <c r="K9" s="114">
        <f>COUNTIFS(Projetos!$F$7:$F$1048576,J$3,Projetos!$C$7:$C$1048576,$A9,Projetos!$I$7:$I$1048576,"Aprovado")</f>
        <v>2</v>
      </c>
      <c r="L9" s="114">
        <f>COUNTIFS(Projetos!$F$7:$F$1048576,L$3,Projetos!$C$7:$C$1048576,$A9)</f>
        <v>2</v>
      </c>
      <c r="M9" s="114">
        <f>COUNTIFS(Projetos!$F$7:$F$1048576,L$3,Projetos!$C$7:$C$1048576,$A9,Projetos!$I$7:$I$1048576,"Aprovado")</f>
        <v>0</v>
      </c>
      <c r="N9" s="192">
        <f t="shared" si="11"/>
        <v>10</v>
      </c>
      <c r="O9" s="192">
        <f t="shared" si="2"/>
        <v>7</v>
      </c>
      <c r="P9" s="193">
        <f t="shared" si="3"/>
        <v>3</v>
      </c>
      <c r="Q9" s="196">
        <f>COUNTIFS(Projetos!$C$7:$C$1048576,$A9,Projetos!$I$7:$I$1048576,"Aprovado",Projetos!$C$7:$C$1048576,$A9,Projetos!$J$7:$J$1048576,"Sancionado")</f>
        <v>7</v>
      </c>
      <c r="R9" s="196">
        <f t="shared" si="4"/>
        <v>0</v>
      </c>
      <c r="S9" s="120">
        <f>COUNTIFS(Projetos!$F$7:$F$1048576,S$3,Projetos!$C$7:$C$1048576,$A9)</f>
        <v>0</v>
      </c>
      <c r="T9" s="120">
        <f>COUNTIFS(Projetos!$F$7:$F$1048576,S$3,Projetos!$C$7:$C$1048576,$A9,Projetos!$I$7:$I$1048576,"Aprovado")</f>
        <v>0</v>
      </c>
      <c r="U9" s="120">
        <f>COUNTIFS(Projetos!$F$7:$F$1048576,U$3,Projetos!$C$7:$C$1048576,$A9)</f>
        <v>0</v>
      </c>
      <c r="V9" s="120">
        <f>COUNTIFS(Projetos!$F$7:$F$1048576,U$3,Projetos!$C$7:$C$1048576,$A9,Projetos!$I$7:$I$1048576,"Aprovado")</f>
        <v>0</v>
      </c>
      <c r="W9" s="120">
        <f>COUNTIFS(Projetos!$F$7:$F$1048576,W$3,Projetos!$C$7:$C$1048576,$A9)</f>
        <v>0</v>
      </c>
      <c r="X9" s="120">
        <f>COUNTIFS(Projetos!$F$7:$F$1048576,W$3,Projetos!$C$7:$C$1048576,$A9,Projetos!$I$7:$I$1048576,"Aprovado")</f>
        <v>0</v>
      </c>
      <c r="Y9" s="120">
        <f>COUNTIFS(Projetos!$F$7:$F$1048576,Y$3,Projetos!$C$7:$C$1048576,$A9)</f>
        <v>0</v>
      </c>
      <c r="Z9" s="120">
        <f>COUNTIFS(Projetos!$F$7:$F$1048576,Y$3,Projetos!$C$7:$C$1048576,$A9,Projetos!$I$7:$I$1048576,"Aprovado")</f>
        <v>0</v>
      </c>
      <c r="AA9" s="120">
        <f>COUNTIFS(Projetos!$F$7:$F$1048576,AA$3,Projetos!$C$7:$C$1048576,$A9)</f>
        <v>0</v>
      </c>
      <c r="AB9" s="120">
        <f>COUNTIFS(Projetos!$F$7:$F$1048576,AA$3,Projetos!$C$7:$C$1048576,$A9,Projetos!$I$7:$I$1048576,"Aprovado")</f>
        <v>0</v>
      </c>
      <c r="AC9" s="120">
        <f>COUNTIFS(Projetos!$F$7:$F$1048576,AC$3,Projetos!$C$7:$C$1048576,$A9)</f>
        <v>2</v>
      </c>
      <c r="AD9" s="202">
        <f>COUNTIFS(Projetos!$F$7:$F$1048576,AC$3,Projetos!$C$7:$C$1048576,$A9,Projetos!$I$7:$I$1048576,"Aprovado")</f>
        <v>0</v>
      </c>
      <c r="AE9" s="205">
        <f t="shared" si="5"/>
        <v>2</v>
      </c>
      <c r="AF9" s="205">
        <f t="shared" si="6"/>
        <v>0</v>
      </c>
      <c r="AG9" s="206">
        <f t="shared" si="7"/>
        <v>2</v>
      </c>
      <c r="AH9" s="207">
        <f>COUNTIFS(Projetos!$C$245:$C$1048576,$A9,Projetos!$I$245:$I$1048576,"Aprovado",Projetos!$C$245:$C$1048576,$A9,Projetos!$J$245:$J$1048576,"Sancionado")</f>
        <v>0</v>
      </c>
      <c r="AI9" s="207">
        <f>AF9-AH9</f>
        <v>0</v>
      </c>
      <c r="AJ9" s="208">
        <f t="shared" si="0"/>
        <v>12</v>
      </c>
      <c r="AK9" s="208">
        <f t="shared" si="1"/>
        <v>7</v>
      </c>
      <c r="AL9" s="208">
        <f t="shared" si="9"/>
        <v>5</v>
      </c>
      <c r="AM9" s="210">
        <f t="shared" si="12"/>
        <v>7</v>
      </c>
      <c r="AN9" s="210">
        <f t="shared" si="10"/>
        <v>0</v>
      </c>
    </row>
    <row r="10" spans="1:40" ht="12.75" customHeight="1">
      <c r="A10" s="119" t="str">
        <f>Presença!C11</f>
        <v>Bruno Pinheiro</v>
      </c>
      <c r="B10" s="114">
        <f>COUNTIFS(Projetos!$F$7:$F$1048576,B$3,Projetos!$C$7:$C$1048576,$A10)</f>
        <v>0</v>
      </c>
      <c r="C10" s="114">
        <f>COUNTIFS(Projetos!$F$7:$F$1048576,B$3,Projetos!$C$7:$C$1048576,$A10,Projetos!$I$7:$I$1048576,"Aprovado")</f>
        <v>0</v>
      </c>
      <c r="D10" s="114">
        <f>COUNTIFS(Projetos!$F$7:$F$1048576,D$3,Projetos!$C$7:$C$1048576,$A10)</f>
        <v>5</v>
      </c>
      <c r="E10" s="114">
        <f>COUNTIFS(Projetos!$F$7:$F$1048576,D$3,Projetos!$C$7:$C$1048576,$A10,Projetos!$I$7:$I$1048576,"Aprovado")</f>
        <v>4</v>
      </c>
      <c r="F10" s="114">
        <f>COUNTIFS(Projetos!$F$7:$F$1048576,F$3,Projetos!$C$7:$C$1048576,$A10)</f>
        <v>14</v>
      </c>
      <c r="G10" s="114">
        <f>COUNTIFS(Projetos!$F$7:$F$1048576,F$3,Projetos!$C$7:$C$1048576,$A10,Projetos!$I$7:$I$1048576,"Aprovado")</f>
        <v>11</v>
      </c>
      <c r="H10" s="114">
        <f>COUNTIFS(Projetos!$F$7:$F$1048576,H$3,Projetos!$C$7:$C$1048576,$A10)</f>
        <v>11</v>
      </c>
      <c r="I10" s="114">
        <f>COUNTIFS(Projetos!$F$7:$F$1048576,H$3,Projetos!$C$7:$C$1048576,$A10,Projetos!$I$7:$I$1048576,"Aprovado")</f>
        <v>5</v>
      </c>
      <c r="J10" s="114">
        <f>COUNTIFS(Projetos!$F$7:$F$1048576,J$3,Projetos!$C$7:$C$1048576,$A10)</f>
        <v>14</v>
      </c>
      <c r="K10" s="114">
        <f>COUNTIFS(Projetos!$F$7:$F$1048576,J$3,Projetos!$C$7:$C$1048576,$A10,Projetos!$I$7:$I$1048576,"Aprovado")</f>
        <v>4</v>
      </c>
      <c r="L10" s="114">
        <f>COUNTIFS(Projetos!$F$7:$F$1048576,L$3,Projetos!$C$7:$C$1048576,$A10)</f>
        <v>29</v>
      </c>
      <c r="M10" s="114">
        <f>COUNTIFS(Projetos!$F$7:$F$1048576,L$3,Projetos!$C$7:$C$1048576,$A10,Projetos!$I$7:$I$1048576,"Aprovado")</f>
        <v>14</v>
      </c>
      <c r="N10" s="192">
        <f t="shared" si="11"/>
        <v>73</v>
      </c>
      <c r="O10" s="192">
        <f t="shared" si="2"/>
        <v>38</v>
      </c>
      <c r="P10" s="193">
        <f t="shared" si="3"/>
        <v>35</v>
      </c>
      <c r="Q10" s="196">
        <f>COUNTIFS(Projetos!$C$7:$C$1048576,$A10,Projetos!$I$7:$I$1048576,"Aprovado",Projetos!$C$7:$C$1048576,$A10,Projetos!$J$7:$J$1048576,"Sancionado")</f>
        <v>3</v>
      </c>
      <c r="R10" s="196">
        <f t="shared" si="4"/>
        <v>35</v>
      </c>
      <c r="S10" s="120">
        <f>COUNTIFS(Projetos!$F$7:$F$1048576,S$3,Projetos!$C$7:$C$1048576,$A10)</f>
        <v>0</v>
      </c>
      <c r="T10" s="120">
        <f>COUNTIFS(Projetos!$F$7:$F$1048576,S$3,Projetos!$C$7:$C$1048576,$A10,Projetos!$I$7:$I$1048576,"Aprovado")</f>
        <v>0</v>
      </c>
      <c r="U10" s="120">
        <f>COUNTIFS(Projetos!$F$7:$F$1048576,U$3,Projetos!$C$7:$C$1048576,$A10)</f>
        <v>0</v>
      </c>
      <c r="V10" s="120">
        <f>COUNTIFS(Projetos!$F$7:$F$1048576,U$3,Projetos!$C$7:$C$1048576,$A10,Projetos!$I$7:$I$1048576,"Aprovado")</f>
        <v>0</v>
      </c>
      <c r="W10" s="120">
        <f>COUNTIFS(Projetos!$F$7:$F$1048576,W$3,Projetos!$C$7:$C$1048576,$A10)</f>
        <v>4</v>
      </c>
      <c r="X10" s="120">
        <f>COUNTIFS(Projetos!$F$7:$F$1048576,W$3,Projetos!$C$7:$C$1048576,$A10,Projetos!$I$7:$I$1048576,"Aprovado")</f>
        <v>1</v>
      </c>
      <c r="Y10" s="120">
        <f>COUNTIFS(Projetos!$F$7:$F$1048576,Y$3,Projetos!$C$7:$C$1048576,$A10)</f>
        <v>3</v>
      </c>
      <c r="Z10" s="120">
        <f>COUNTIFS(Projetos!$F$7:$F$1048576,Y$3,Projetos!$C$7:$C$1048576,$A10,Projetos!$I$7:$I$1048576,"Aprovado")</f>
        <v>0</v>
      </c>
      <c r="AA10" s="120">
        <f>COUNTIFS(Projetos!$F$7:$F$1048576,AA$3,Projetos!$C$7:$C$1048576,$A10)</f>
        <v>4</v>
      </c>
      <c r="AB10" s="120">
        <f>COUNTIFS(Projetos!$F$7:$F$1048576,AA$3,Projetos!$C$7:$C$1048576,$A10,Projetos!$I$7:$I$1048576,"Aprovado")</f>
        <v>0</v>
      </c>
      <c r="AC10" s="120">
        <f>COUNTIFS(Projetos!$F$7:$F$1048576,AC$3,Projetos!$C$7:$C$1048576,$A10)</f>
        <v>0</v>
      </c>
      <c r="AD10" s="202">
        <f>COUNTIFS(Projetos!$F$7:$F$1048576,AC$3,Projetos!$C$7:$C$1048576,$A10,Projetos!$I$7:$I$1048576,"Aprovado")</f>
        <v>0</v>
      </c>
      <c r="AE10" s="205">
        <f t="shared" si="5"/>
        <v>11</v>
      </c>
      <c r="AF10" s="205">
        <f t="shared" si="6"/>
        <v>1</v>
      </c>
      <c r="AG10" s="206">
        <f t="shared" si="7"/>
        <v>10</v>
      </c>
      <c r="AH10" s="207">
        <f>COUNTIFS(Projetos!$C$245:$C$1048576,$A10,Projetos!$I$245:$I$1048576,"Aprovado",Projetos!$C$245:$C$1048576,$A10,Projetos!$J$245:$J$1048576,"Sancionado")</f>
        <v>0</v>
      </c>
      <c r="AI10" s="207">
        <f t="shared" si="8"/>
        <v>1</v>
      </c>
      <c r="AJ10" s="208">
        <f t="shared" si="0"/>
        <v>84</v>
      </c>
      <c r="AK10" s="208">
        <f t="shared" si="1"/>
        <v>39</v>
      </c>
      <c r="AL10" s="208">
        <f t="shared" si="9"/>
        <v>45</v>
      </c>
      <c r="AM10" s="210">
        <f t="shared" si="12"/>
        <v>3</v>
      </c>
      <c r="AN10" s="210">
        <f t="shared" si="10"/>
        <v>36</v>
      </c>
    </row>
    <row r="11" spans="1:40" s="22" customFormat="1" ht="12.75" customHeight="1">
      <c r="A11" s="119" t="str">
        <f>Presença!C12</f>
        <v>Dinei do Raio X</v>
      </c>
      <c r="B11" s="114">
        <f>COUNTIFS(Projetos!$F$7:$F$1048576,B$3,Projetos!$C$7:$C$1048576,$A11)</f>
        <v>0</v>
      </c>
      <c r="C11" s="114">
        <f>COUNTIFS(Projetos!$F$7:$F$1048576,B$3,Projetos!$C$7:$C$1048576,$A11,Projetos!$I$7:$I$1048576,"Aprovado")</f>
        <v>0</v>
      </c>
      <c r="D11" s="114">
        <f>COUNTIFS(Projetos!$F$7:$F$1048576,D$3,Projetos!$C$7:$C$1048576,$A11)</f>
        <v>1</v>
      </c>
      <c r="E11" s="114">
        <f>COUNTIFS(Projetos!$F$7:$F$1048576,D$3,Projetos!$C$7:$C$1048576,$A11,Projetos!$I$7:$I$1048576,"Aprovado")</f>
        <v>1</v>
      </c>
      <c r="F11" s="114">
        <f>COUNTIFS(Projetos!$F$7:$F$1048576,F$3,Projetos!$C$7:$C$1048576,$A11)</f>
        <v>1</v>
      </c>
      <c r="G11" s="114">
        <f>COUNTIFS(Projetos!$F$7:$F$1048576,F$3,Projetos!$C$7:$C$1048576,$A11,Projetos!$I$7:$I$1048576,"Aprovado")</f>
        <v>1</v>
      </c>
      <c r="H11" s="114">
        <f>COUNTIFS(Projetos!$F$7:$F$1048576,H$3,Projetos!$C$7:$C$1048576,$A11)</f>
        <v>0</v>
      </c>
      <c r="I11" s="114">
        <f>COUNTIFS(Projetos!$F$7:$F$1048576,H$3,Projetos!$C$7:$C$1048576,$A11,Projetos!$I$7:$I$1048576,"Aprovado")</f>
        <v>0</v>
      </c>
      <c r="J11" s="114">
        <f>COUNTIFS(Projetos!$F$7:$F$1048576,J$3,Projetos!$C$7:$C$1048576,$A11)</f>
        <v>0</v>
      </c>
      <c r="K11" s="114">
        <f>COUNTIFS(Projetos!$F$7:$F$1048576,J$3,Projetos!$C$7:$C$1048576,$A11,Projetos!$I$7:$I$1048576,"Aprovado")</f>
        <v>0</v>
      </c>
      <c r="L11" s="114">
        <f>COUNTIFS(Projetos!$F$7:$F$1048576,L$3,Projetos!$C$7:$C$1048576,$A11)</f>
        <v>0</v>
      </c>
      <c r="M11" s="114">
        <f>COUNTIFS(Projetos!$F$7:$F$1048576,L$3,Projetos!$C$7:$C$1048576,$A11,Projetos!$I$7:$I$1048576,"Aprovado")</f>
        <v>0</v>
      </c>
      <c r="N11" s="192">
        <f t="shared" si="11"/>
        <v>2</v>
      </c>
      <c r="O11" s="192">
        <f t="shared" si="2"/>
        <v>2</v>
      </c>
      <c r="P11" s="193">
        <f t="shared" si="3"/>
        <v>0</v>
      </c>
      <c r="Q11" s="196">
        <f>COUNTIFS(Projetos!$C$7:$C$1048576,$A11,Projetos!$I$7:$I$1048576,"Aprovado",Projetos!$C$7:$C$1048576,$A11,Projetos!$J$7:$J$1048576,"Sancionado")</f>
        <v>2</v>
      </c>
      <c r="R11" s="196">
        <f t="shared" si="4"/>
        <v>0</v>
      </c>
      <c r="S11" s="120">
        <f>COUNTIFS(Projetos!$F$7:$F$1048576,S$3,Projetos!$C$7:$C$1048576,$A11)</f>
        <v>0</v>
      </c>
      <c r="T11" s="120">
        <f>COUNTIFS(Projetos!$F$7:$F$1048576,S$3,Projetos!$C$7:$C$1048576,$A11,Projetos!$I$7:$I$1048576,"Aprovado")</f>
        <v>0</v>
      </c>
      <c r="U11" s="120">
        <f>COUNTIFS(Projetos!$F$7:$F$1048576,U$3,Projetos!$C$7:$C$1048576,$A11)</f>
        <v>0</v>
      </c>
      <c r="V11" s="120">
        <f>COUNTIFS(Projetos!$F$7:$F$1048576,U$3,Projetos!$C$7:$C$1048576,$A11,Projetos!$I$7:$I$1048576,"Aprovado")</f>
        <v>0</v>
      </c>
      <c r="W11" s="120">
        <f>COUNTIFS(Projetos!$F$7:$F$1048576,W$3,Projetos!$C$7:$C$1048576,$A11)</f>
        <v>0</v>
      </c>
      <c r="X11" s="120">
        <f>COUNTIFS(Projetos!$F$7:$F$1048576,W$3,Projetos!$C$7:$C$1048576,$A11,Projetos!$I$7:$I$1048576,"Aprovado")</f>
        <v>0</v>
      </c>
      <c r="Y11" s="120">
        <f>COUNTIFS(Projetos!$F$7:$F$1048576,Y$3,Projetos!$C$7:$C$1048576,$A11)</f>
        <v>0</v>
      </c>
      <c r="Z11" s="120">
        <f>COUNTIFS(Projetos!$F$7:$F$1048576,Y$3,Projetos!$C$7:$C$1048576,$A11,Projetos!$I$7:$I$1048576,"Aprovado")</f>
        <v>0</v>
      </c>
      <c r="AA11" s="120">
        <f>COUNTIFS(Projetos!$F$7:$F$1048576,AA$3,Projetos!$C$7:$C$1048576,$A11)</f>
        <v>0</v>
      </c>
      <c r="AB11" s="120">
        <f>COUNTIFS(Projetos!$F$7:$F$1048576,AA$3,Projetos!$C$7:$C$1048576,$A11,Projetos!$I$7:$I$1048576,"Aprovado")</f>
        <v>0</v>
      </c>
      <c r="AC11" s="120">
        <f>COUNTIFS(Projetos!$F$7:$F$1048576,AC$3,Projetos!$C$7:$C$1048576,$A11)</f>
        <v>0</v>
      </c>
      <c r="AD11" s="202">
        <f>COUNTIFS(Projetos!$F$7:$F$1048576,AC$3,Projetos!$C$7:$C$1048576,$A11,Projetos!$I$7:$I$1048576,"Aprovado")</f>
        <v>0</v>
      </c>
      <c r="AE11" s="205">
        <f t="shared" si="5"/>
        <v>0</v>
      </c>
      <c r="AF11" s="205">
        <f t="shared" si="6"/>
        <v>0</v>
      </c>
      <c r="AG11" s="206">
        <f t="shared" si="7"/>
        <v>0</v>
      </c>
      <c r="AH11" s="207">
        <f>COUNTIFS(Projetos!$C$245:$C$1048576,$A11,Projetos!$I$245:$I$1048576,"Aprovado",Projetos!$C$245:$C$1048576,$A11,Projetos!$J$245:$J$1048576,"Sancionado")</f>
        <v>0</v>
      </c>
      <c r="AI11" s="207">
        <f t="shared" si="8"/>
        <v>0</v>
      </c>
      <c r="AJ11" s="208">
        <f t="shared" si="0"/>
        <v>2</v>
      </c>
      <c r="AK11" s="208">
        <f t="shared" si="1"/>
        <v>2</v>
      </c>
      <c r="AL11" s="208">
        <f t="shared" si="9"/>
        <v>0</v>
      </c>
      <c r="AM11" s="210">
        <f t="shared" si="12"/>
        <v>2</v>
      </c>
      <c r="AN11" s="210">
        <f t="shared" si="10"/>
        <v>0</v>
      </c>
    </row>
    <row r="12" spans="1:40" ht="12.75" customHeight="1">
      <c r="A12" s="119" t="str">
        <f>Presença!C13</f>
        <v>Dra Raquel</v>
      </c>
      <c r="B12" s="114">
        <f>COUNTIFS(Projetos!$F$7:$F$1048576,B$3,Projetos!$C$7:$C$1048576,$A12)</f>
        <v>0</v>
      </c>
      <c r="C12" s="114">
        <f>COUNTIFS(Projetos!$F$7:$F$1048576,B$3,Projetos!$C$7:$C$1048576,$A12,Projetos!$I$7:$I$1048576,"Aprovado")</f>
        <v>0</v>
      </c>
      <c r="D12" s="114">
        <f>COUNTIFS(Projetos!$F$7:$F$1048576,D$3,Projetos!$C$7:$C$1048576,$A12)</f>
        <v>0</v>
      </c>
      <c r="E12" s="114">
        <f>COUNTIFS(Projetos!$F$7:$F$1048576,D$3,Projetos!$C$7:$C$1048576,$A12,Projetos!$I$7:$I$1048576,"Aprovado")</f>
        <v>0</v>
      </c>
      <c r="F12" s="114">
        <f>COUNTIFS(Projetos!$F$7:$F$1048576,F$3,Projetos!$C$7:$C$1048576,$A12)</f>
        <v>0</v>
      </c>
      <c r="G12" s="114">
        <f>COUNTIFS(Projetos!$F$7:$F$1048576,F$3,Projetos!$C$7:$C$1048576,$A12,Projetos!$I$7:$I$1048576,"Aprovado")</f>
        <v>0</v>
      </c>
      <c r="H12" s="114">
        <f>COUNTIFS(Projetos!$F$7:$F$1048576,H$3,Projetos!$C$7:$C$1048576,$A12)</f>
        <v>0</v>
      </c>
      <c r="I12" s="114">
        <f>COUNTIFS(Projetos!$F$7:$F$1048576,H$3,Projetos!$C$7:$C$1048576,$A12,Projetos!$I$7:$I$1048576,"Aprovado")</f>
        <v>0</v>
      </c>
      <c r="J12" s="114">
        <f>COUNTIFS(Projetos!$F$7:$F$1048576,J$3,Projetos!$C$7:$C$1048576,$A12)</f>
        <v>0</v>
      </c>
      <c r="K12" s="114">
        <f>COUNTIFS(Projetos!$F$7:$F$1048576,J$3,Projetos!$C$7:$C$1048576,$A12,Projetos!$I$7:$I$1048576,"Aprovado")</f>
        <v>0</v>
      </c>
      <c r="L12" s="114">
        <f>COUNTIFS(Projetos!$F$7:$F$1048576,L$3,Projetos!$C$7:$C$1048576,$A12)</f>
        <v>4</v>
      </c>
      <c r="M12" s="114">
        <f>COUNTIFS(Projetos!$F$7:$F$1048576,L$3,Projetos!$C$7:$C$1048576,$A12,Projetos!$I$7:$I$1048576,"Aprovado")</f>
        <v>1</v>
      </c>
      <c r="N12" s="192">
        <f t="shared" si="11"/>
        <v>4</v>
      </c>
      <c r="O12" s="192">
        <f t="shared" si="2"/>
        <v>1</v>
      </c>
      <c r="P12" s="193">
        <f t="shared" si="3"/>
        <v>3</v>
      </c>
      <c r="Q12" s="196">
        <f>COUNTIFS(Projetos!$C$7:$C$1048576,$A12,Projetos!$I$7:$I$1048576,"Aprovado",Projetos!$C$7:$C$1048576,$A12,Projetos!$J$7:$J$1048576,"Sancionado")</f>
        <v>0</v>
      </c>
      <c r="R12" s="196">
        <f t="shared" si="4"/>
        <v>1</v>
      </c>
      <c r="S12" s="120">
        <f>COUNTIFS(Projetos!$F$7:$F$1048576,S$3,Projetos!$C$7:$C$1048576,$A12)</f>
        <v>0</v>
      </c>
      <c r="T12" s="120">
        <f>COUNTIFS(Projetos!$F$7:$F$1048576,S$3,Projetos!$C$7:$C$1048576,$A12,Projetos!$I$7:$I$1048576,"Aprovado")</f>
        <v>0</v>
      </c>
      <c r="U12" s="120">
        <f>COUNTIFS(Projetos!$F$7:$F$1048576,U$3,Projetos!$C$7:$C$1048576,$A12)</f>
        <v>0</v>
      </c>
      <c r="V12" s="120">
        <f>COUNTIFS(Projetos!$F$7:$F$1048576,U$3,Projetos!$C$7:$C$1048576,$A12,Projetos!$I$7:$I$1048576,"Aprovado")</f>
        <v>0</v>
      </c>
      <c r="W12" s="120">
        <f>COUNTIFS(Projetos!$F$7:$F$1048576,W$3,Projetos!$C$7:$C$1048576,$A12)</f>
        <v>0</v>
      </c>
      <c r="X12" s="120">
        <f>COUNTIFS(Projetos!$F$7:$F$1048576,W$3,Projetos!$C$7:$C$1048576,$A12,Projetos!$I$7:$I$1048576,"Aprovado")</f>
        <v>0</v>
      </c>
      <c r="Y12" s="120">
        <f>COUNTIFS(Projetos!$F$7:$F$1048576,Y$3,Projetos!$C$7:$C$1048576,$A12)</f>
        <v>0</v>
      </c>
      <c r="Z12" s="120">
        <f>COUNTIFS(Projetos!$F$7:$F$1048576,Y$3,Projetos!$C$7:$C$1048576,$A12,Projetos!$I$7:$I$1048576,"Aprovado")</f>
        <v>0</v>
      </c>
      <c r="AA12" s="120">
        <f>COUNTIFS(Projetos!$F$7:$F$1048576,AA$3,Projetos!$C$7:$C$1048576,$A12)</f>
        <v>0</v>
      </c>
      <c r="AB12" s="120">
        <f>COUNTIFS(Projetos!$F$7:$F$1048576,AA$3,Projetos!$C$7:$C$1048576,$A12,Projetos!$I$7:$I$1048576,"Aprovado")</f>
        <v>0</v>
      </c>
      <c r="AC12" s="120">
        <f>COUNTIFS(Projetos!$F$7:$F$1048576,AC$3,Projetos!$C$7:$C$1048576,$A12)</f>
        <v>0</v>
      </c>
      <c r="AD12" s="202">
        <f>COUNTIFS(Projetos!$F$7:$F$1048576,AC$3,Projetos!$C$7:$C$1048576,$A12,Projetos!$I$7:$I$1048576,"Aprovado")</f>
        <v>0</v>
      </c>
      <c r="AE12" s="205">
        <f t="shared" si="5"/>
        <v>0</v>
      </c>
      <c r="AF12" s="205">
        <f t="shared" si="6"/>
        <v>0</v>
      </c>
      <c r="AG12" s="206">
        <f t="shared" si="7"/>
        <v>0</v>
      </c>
      <c r="AH12" s="207">
        <f>COUNTIFS(Projetos!$C$245:$C$1048576,$A12,Projetos!$I$245:$I$1048576,"Aprovado",Projetos!$C$245:$C$1048576,$A12,Projetos!$J$245:$J$1048576,"Sancionado")</f>
        <v>0</v>
      </c>
      <c r="AI12" s="207">
        <f t="shared" si="8"/>
        <v>0</v>
      </c>
      <c r="AJ12" s="208">
        <f t="shared" si="0"/>
        <v>4</v>
      </c>
      <c r="AK12" s="208">
        <f t="shared" si="1"/>
        <v>1</v>
      </c>
      <c r="AL12" s="208">
        <f t="shared" si="9"/>
        <v>3</v>
      </c>
      <c r="AM12" s="210">
        <f t="shared" si="12"/>
        <v>0</v>
      </c>
      <c r="AN12" s="210">
        <f t="shared" si="10"/>
        <v>1</v>
      </c>
    </row>
    <row r="13" spans="1:40" ht="12.75" customHeight="1">
      <c r="A13" s="119" t="str">
        <f>Presença!C14</f>
        <v>Eduardo Melo</v>
      </c>
      <c r="B13" s="114">
        <f>COUNTIFS(Projetos!$F$7:$F$1048576,B$3,Projetos!$C$7:$C$1048576,$A13)</f>
        <v>0</v>
      </c>
      <c r="C13" s="114">
        <f>COUNTIFS(Projetos!$F$7:$F$1048576,B$3,Projetos!$C$7:$C$1048576,$A13,Projetos!$I$7:$I$1048576,"Aprovado")</f>
        <v>0</v>
      </c>
      <c r="D13" s="114">
        <f>COUNTIFS(Projetos!$F$7:$F$1048576,D$3,Projetos!$C$7:$C$1048576,$A13)</f>
        <v>0</v>
      </c>
      <c r="E13" s="114">
        <f>COUNTIFS(Projetos!$F$7:$F$1048576,D$3,Projetos!$C$7:$C$1048576,$A13,Projetos!$I$7:$I$1048576,"Aprovado")</f>
        <v>0</v>
      </c>
      <c r="F13" s="114">
        <f>COUNTIFS(Projetos!$F$7:$F$1048576,F$3,Projetos!$C$7:$C$1048576,$A13)</f>
        <v>0</v>
      </c>
      <c r="G13" s="114">
        <f>COUNTIFS(Projetos!$F$7:$F$1048576,F$3,Projetos!$C$7:$C$1048576,$A13,Projetos!$I$7:$I$1048576,"Aprovado")</f>
        <v>0</v>
      </c>
      <c r="H13" s="114">
        <f>COUNTIFS(Projetos!$F$7:$F$1048576,H$3,Projetos!$C$7:$C$1048576,$A13)</f>
        <v>0</v>
      </c>
      <c r="I13" s="114">
        <f>COUNTIFS(Projetos!$F$7:$F$1048576,H$3,Projetos!$C$7:$C$1048576,$A13,Projetos!$I$7:$I$1048576,"Aprovado")</f>
        <v>0</v>
      </c>
      <c r="J13" s="114">
        <f>COUNTIFS(Projetos!$F$7:$F$1048576,J$3,Projetos!$C$7:$C$1048576,$A13)</f>
        <v>0</v>
      </c>
      <c r="K13" s="114">
        <f>COUNTIFS(Projetos!$F$7:$F$1048576,J$3,Projetos!$C$7:$C$1048576,$A13,Projetos!$I$7:$I$1048576,"Aprovado")</f>
        <v>0</v>
      </c>
      <c r="L13" s="114">
        <f>COUNTIFS(Projetos!$F$7:$F$1048576,L$3,Projetos!$C$7:$C$1048576,$A13)</f>
        <v>0</v>
      </c>
      <c r="M13" s="114">
        <f>COUNTIFS(Projetos!$F$7:$F$1048576,L$3,Projetos!$C$7:$C$1048576,$A13,Projetos!$I$7:$I$1048576,"Aprovado")</f>
        <v>0</v>
      </c>
      <c r="N13" s="192">
        <f t="shared" si="11"/>
        <v>0</v>
      </c>
      <c r="O13" s="192">
        <f t="shared" si="2"/>
        <v>0</v>
      </c>
      <c r="P13" s="193">
        <f t="shared" si="3"/>
        <v>0</v>
      </c>
      <c r="Q13" s="196">
        <f>COUNTIFS(Projetos!$C$7:$C$1048576,$A13,Projetos!$I$7:$I$1048576,"Aprovado",Projetos!$C$7:$C$1048576,$A13,Projetos!$J$7:$J$1048576,"Sancionado")</f>
        <v>1</v>
      </c>
      <c r="R13" s="196">
        <f t="shared" si="4"/>
        <v>-1</v>
      </c>
      <c r="S13" s="120">
        <f>COUNTIFS(Projetos!$F$7:$F$1048576,S$3,Projetos!$C$7:$C$1048576,$A13)</f>
        <v>0</v>
      </c>
      <c r="T13" s="120">
        <f>COUNTIFS(Projetos!$F$7:$F$1048576,S$3,Projetos!$C$7:$C$1048576,$A13,Projetos!$I$7:$I$1048576,"Aprovado")</f>
        <v>0</v>
      </c>
      <c r="U13" s="120">
        <f>COUNTIFS(Projetos!$F$7:$F$1048576,U$3,Projetos!$C$7:$C$1048576,$A13)</f>
        <v>1</v>
      </c>
      <c r="V13" s="120">
        <f>COUNTIFS(Projetos!$F$7:$F$1048576,U$3,Projetos!$C$7:$C$1048576,$A13,Projetos!$I$7:$I$1048576,"Aprovado")</f>
        <v>1</v>
      </c>
      <c r="W13" s="120">
        <f>COUNTIFS(Projetos!$F$7:$F$1048576,W$3,Projetos!$C$7:$C$1048576,$A13)</f>
        <v>0</v>
      </c>
      <c r="X13" s="120">
        <f>COUNTIFS(Projetos!$F$7:$F$1048576,W$3,Projetos!$C$7:$C$1048576,$A13,Projetos!$I$7:$I$1048576,"Aprovado")</f>
        <v>0</v>
      </c>
      <c r="Y13" s="120">
        <f>COUNTIFS(Projetos!$F$7:$F$1048576,Y$3,Projetos!$C$7:$C$1048576,$A13)</f>
        <v>0</v>
      </c>
      <c r="Z13" s="120">
        <f>COUNTIFS(Projetos!$F$7:$F$1048576,Y$3,Projetos!$C$7:$C$1048576,$A13,Projetos!$I$7:$I$1048576,"Aprovado")</f>
        <v>0</v>
      </c>
      <c r="AA13" s="120">
        <f>COUNTIFS(Projetos!$F$7:$F$1048576,AA$3,Projetos!$C$7:$C$1048576,$A13)</f>
        <v>0</v>
      </c>
      <c r="AB13" s="120">
        <f>COUNTIFS(Projetos!$F$7:$F$1048576,AA$3,Projetos!$C$7:$C$1048576,$A13,Projetos!$I$7:$I$1048576,"Aprovado")</f>
        <v>0</v>
      </c>
      <c r="AC13" s="120">
        <f>COUNTIFS(Projetos!$F$7:$F$1048576,AC$3,Projetos!$C$7:$C$1048576,$A13)</f>
        <v>0</v>
      </c>
      <c r="AD13" s="202">
        <f>COUNTIFS(Projetos!$F$7:$F$1048576,AC$3,Projetos!$C$7:$C$1048576,$A13,Projetos!$I$7:$I$1048576,"Aprovado")</f>
        <v>0</v>
      </c>
      <c r="AE13" s="205">
        <f t="shared" si="5"/>
        <v>1</v>
      </c>
      <c r="AF13" s="205">
        <f t="shared" si="6"/>
        <v>1</v>
      </c>
      <c r="AG13" s="206">
        <f t="shared" si="7"/>
        <v>0</v>
      </c>
      <c r="AH13" s="207">
        <f>COUNTIFS(Projetos!$C$245:$C$1048576,$A13,Projetos!$I$245:$I$1048576,"Aprovado",Projetos!$C$245:$C$1048576,$A13,Projetos!$J$245:$J$1048576,"Sancionado")</f>
        <v>0</v>
      </c>
      <c r="AI13" s="207">
        <f t="shared" si="8"/>
        <v>1</v>
      </c>
      <c r="AJ13" s="208">
        <f t="shared" si="0"/>
        <v>1</v>
      </c>
      <c r="AK13" s="208">
        <f t="shared" si="1"/>
        <v>1</v>
      </c>
      <c r="AL13" s="208">
        <f t="shared" si="9"/>
        <v>0</v>
      </c>
      <c r="AM13" s="210">
        <f t="shared" si="12"/>
        <v>1</v>
      </c>
      <c r="AN13" s="210">
        <f t="shared" si="10"/>
        <v>0</v>
      </c>
    </row>
    <row r="14" spans="1:40" ht="12.75" customHeight="1">
      <c r="A14" s="119" t="str">
        <f>Presença!C15</f>
        <v>Elisia Rangel</v>
      </c>
      <c r="B14" s="114">
        <f>COUNTIFS(Projetos!$F$7:$F$1048576,B$3,Projetos!$C$7:$C$1048576,$A14)</f>
        <v>0</v>
      </c>
      <c r="C14" s="114">
        <f>COUNTIFS(Projetos!$F$7:$F$1048576,B$3,Projetos!$C$7:$C$1048576,$A14,Projetos!$I$7:$I$1048576,"Aprovado")</f>
        <v>0</v>
      </c>
      <c r="D14" s="114">
        <f>COUNTIFS(Projetos!$F$7:$F$1048576,D$3,Projetos!$C$7:$C$1048576,$A14)</f>
        <v>0</v>
      </c>
      <c r="E14" s="114">
        <f>COUNTIFS(Projetos!$F$7:$F$1048576,D$3,Projetos!$C$7:$C$1048576,$A14,Projetos!$I$7:$I$1048576,"Aprovado")</f>
        <v>0</v>
      </c>
      <c r="F14" s="114">
        <f>COUNTIFS(Projetos!$F$7:$F$1048576,F$3,Projetos!$C$7:$C$1048576,$A14)</f>
        <v>0</v>
      </c>
      <c r="G14" s="114">
        <f>COUNTIFS(Projetos!$F$7:$F$1048576,F$3,Projetos!$C$7:$C$1048576,$A14,Projetos!$I$7:$I$1048576,"Aprovado")</f>
        <v>0</v>
      </c>
      <c r="H14" s="114">
        <f>COUNTIFS(Projetos!$F$7:$F$1048576,H$3,Projetos!$C$7:$C$1048576,$A14)</f>
        <v>0</v>
      </c>
      <c r="I14" s="114">
        <f>COUNTIFS(Projetos!$F$7:$F$1048576,H$3,Projetos!$C$7:$C$1048576,$A14,Projetos!$I$7:$I$1048576,"Aprovado")</f>
        <v>0</v>
      </c>
      <c r="J14" s="114">
        <f>COUNTIFS(Projetos!$F$7:$F$1048576,J$3,Projetos!$C$7:$C$1048576,$A14)</f>
        <v>6</v>
      </c>
      <c r="K14" s="114">
        <f>COUNTIFS(Projetos!$F$7:$F$1048576,J$3,Projetos!$C$7:$C$1048576,$A14,Projetos!$I$7:$I$1048576,"Aprovado")</f>
        <v>4</v>
      </c>
      <c r="L14" s="114">
        <f>COUNTIFS(Projetos!$F$7:$F$1048576,L$3,Projetos!$C$7:$C$1048576,$A14)</f>
        <v>1</v>
      </c>
      <c r="M14" s="114">
        <f>COUNTIFS(Projetos!$F$7:$F$1048576,L$3,Projetos!$C$7:$C$1048576,$A14,Projetos!$I$7:$I$1048576,"Aprovado")</f>
        <v>1</v>
      </c>
      <c r="N14" s="192">
        <f t="shared" si="11"/>
        <v>7</v>
      </c>
      <c r="O14" s="192">
        <f t="shared" si="2"/>
        <v>5</v>
      </c>
      <c r="P14" s="193">
        <f t="shared" si="3"/>
        <v>2</v>
      </c>
      <c r="Q14" s="196">
        <f>COUNTIFS(Projetos!$C$7:$C$1048576,$A14,Projetos!$I$7:$I$1048576,"Aprovado",Projetos!$C$7:$C$1048576,$A14,Projetos!$J$7:$J$1048576,"Sancionado")</f>
        <v>5</v>
      </c>
      <c r="R14" s="196">
        <f t="shared" si="4"/>
        <v>0</v>
      </c>
      <c r="S14" s="120">
        <f>COUNTIFS(Projetos!$F$7:$F$1048576,S$3,Projetos!$C$7:$C$1048576,$A14)</f>
        <v>0</v>
      </c>
      <c r="T14" s="120">
        <f>COUNTIFS(Projetos!$F$7:$F$1048576,S$3,Projetos!$C$7:$C$1048576,$A14,Projetos!$I$7:$I$1048576,"Aprovado")</f>
        <v>0</v>
      </c>
      <c r="U14" s="120">
        <f>COUNTIFS(Projetos!$F$7:$F$1048576,U$3,Projetos!$C$7:$C$1048576,$A14)</f>
        <v>3</v>
      </c>
      <c r="V14" s="120">
        <f>COUNTIFS(Projetos!$F$7:$F$1048576,U$3,Projetos!$C$7:$C$1048576,$A14,Projetos!$I$7:$I$1048576,"Aprovado")</f>
        <v>2</v>
      </c>
      <c r="W14" s="120">
        <f>COUNTIFS(Projetos!$F$7:$F$1048576,W$3,Projetos!$C$7:$C$1048576,$A14)</f>
        <v>5</v>
      </c>
      <c r="X14" s="120">
        <f>COUNTIFS(Projetos!$F$7:$F$1048576,W$3,Projetos!$C$7:$C$1048576,$A14,Projetos!$I$7:$I$1048576,"Aprovado")</f>
        <v>3</v>
      </c>
      <c r="Y14" s="120">
        <f>COUNTIFS(Projetos!$F$7:$F$1048576,Y$3,Projetos!$C$7:$C$1048576,$A14)</f>
        <v>1</v>
      </c>
      <c r="Z14" s="120">
        <f>COUNTIFS(Projetos!$F$7:$F$1048576,Y$3,Projetos!$C$7:$C$1048576,$A14,Projetos!$I$7:$I$1048576,"Aprovado")</f>
        <v>0</v>
      </c>
      <c r="AA14" s="120">
        <f>COUNTIFS(Projetos!$F$7:$F$1048576,AA$3,Projetos!$C$7:$C$1048576,$A14)</f>
        <v>1</v>
      </c>
      <c r="AB14" s="120">
        <f>COUNTIFS(Projetos!$F$7:$F$1048576,AA$3,Projetos!$C$7:$C$1048576,$A14,Projetos!$I$7:$I$1048576,"Aprovado")</f>
        <v>1</v>
      </c>
      <c r="AC14" s="120">
        <f>COUNTIFS(Projetos!$F$7:$F$1048576,AC$3,Projetos!$C$7:$C$1048576,$A14)</f>
        <v>0</v>
      </c>
      <c r="AD14" s="202">
        <f>COUNTIFS(Projetos!$F$7:$F$1048576,AC$3,Projetos!$C$7:$C$1048576,$A14,Projetos!$I$7:$I$1048576,"Aprovado")</f>
        <v>0</v>
      </c>
      <c r="AE14" s="205">
        <f t="shared" si="5"/>
        <v>10</v>
      </c>
      <c r="AF14" s="205">
        <f t="shared" si="6"/>
        <v>6</v>
      </c>
      <c r="AG14" s="206">
        <f t="shared" si="7"/>
        <v>4</v>
      </c>
      <c r="AH14" s="207">
        <f>COUNTIFS(Projetos!$C$245:$C$1048576,$A14,Projetos!$I$245:$I$1048576,"Aprovado",Projetos!$C$245:$C$1048576,$A14,Projetos!$J$245:$J$1048576,"Sancionado")</f>
        <v>0</v>
      </c>
      <c r="AI14" s="207">
        <f t="shared" si="8"/>
        <v>6</v>
      </c>
      <c r="AJ14" s="208">
        <f t="shared" si="0"/>
        <v>17</v>
      </c>
      <c r="AK14" s="208">
        <f t="shared" si="1"/>
        <v>11</v>
      </c>
      <c r="AL14" s="208">
        <f t="shared" si="9"/>
        <v>6</v>
      </c>
      <c r="AM14" s="210">
        <f t="shared" si="12"/>
        <v>5</v>
      </c>
      <c r="AN14" s="210">
        <f t="shared" si="10"/>
        <v>6</v>
      </c>
    </row>
    <row r="15" spans="1:40" ht="12.75" customHeight="1">
      <c r="A15" s="119" t="str">
        <f>Presença!C16</f>
        <v>Heber Kilinho</v>
      </c>
      <c r="B15" s="114">
        <f>COUNTIFS(Projetos!$F$7:$F$1048576,B$3,Projetos!$C$7:$C$1048576,$A15)</f>
        <v>0</v>
      </c>
      <c r="C15" s="114">
        <f>COUNTIFS(Projetos!$F$7:$F$1048576,B$3,Projetos!$C$7:$C$1048576,$A15,Projetos!$I$7:$I$1048576,"Aprovado")</f>
        <v>0</v>
      </c>
      <c r="D15" s="114">
        <f>COUNTIFS(Projetos!$F$7:$F$1048576,D$3,Projetos!$C$7:$C$1048576,$A15)</f>
        <v>0</v>
      </c>
      <c r="E15" s="114">
        <f>COUNTIFS(Projetos!$F$7:$F$1048576,D$3,Projetos!$C$7:$C$1048576,$A15,Projetos!$I$7:$I$1048576,"Aprovado")</f>
        <v>0</v>
      </c>
      <c r="F15" s="114">
        <f>COUNTIFS(Projetos!$F$7:$F$1048576,F$3,Projetos!$C$7:$C$1048576,$A15)</f>
        <v>6</v>
      </c>
      <c r="G15" s="114">
        <f>COUNTIFS(Projetos!$F$7:$F$1048576,F$3,Projetos!$C$7:$C$1048576,$A15,Projetos!$I$7:$I$1048576,"Aprovado")</f>
        <v>6</v>
      </c>
      <c r="H15" s="114">
        <f>COUNTIFS(Projetos!$F$7:$F$1048576,H$3,Projetos!$C$7:$C$1048576,$A15)</f>
        <v>0</v>
      </c>
      <c r="I15" s="114">
        <f>COUNTIFS(Projetos!$F$7:$F$1048576,H$3,Projetos!$C$7:$C$1048576,$A15,Projetos!$I$7:$I$1048576,"Aprovado")</f>
        <v>0</v>
      </c>
      <c r="J15" s="114">
        <f>COUNTIFS(Projetos!$F$7:$F$1048576,J$3,Projetos!$C$7:$C$1048576,$A15)</f>
        <v>0</v>
      </c>
      <c r="K15" s="114">
        <f>COUNTIFS(Projetos!$F$7:$F$1048576,J$3,Projetos!$C$7:$C$1048576,$A15,Projetos!$I$7:$I$1048576,"Aprovado")</f>
        <v>0</v>
      </c>
      <c r="L15" s="114">
        <f>COUNTIFS(Projetos!$F$7:$F$1048576,L$3,Projetos!$C$7:$C$1048576,$A15)</f>
        <v>0</v>
      </c>
      <c r="M15" s="114">
        <f>COUNTIFS(Projetos!$F$7:$F$1048576,L$3,Projetos!$C$7:$C$1048576,$A15,Projetos!$I$7:$I$1048576,"Aprovado")</f>
        <v>0</v>
      </c>
      <c r="N15" s="192">
        <f t="shared" si="11"/>
        <v>6</v>
      </c>
      <c r="O15" s="192">
        <f t="shared" si="2"/>
        <v>6</v>
      </c>
      <c r="P15" s="193">
        <f t="shared" si="3"/>
        <v>0</v>
      </c>
      <c r="Q15" s="196">
        <f>COUNTIFS(Projetos!$C$7:$C$1048576,$A15,Projetos!$I$7:$I$1048576,"Aprovado",Projetos!$C$7:$C$1048576,$A15,Projetos!$J$7:$J$1048576,"Sancionado")</f>
        <v>2</v>
      </c>
      <c r="R15" s="196">
        <f t="shared" si="4"/>
        <v>4</v>
      </c>
      <c r="S15" s="120">
        <f>COUNTIFS(Projetos!$F$7:$F$1048576,S$3,Projetos!$C$7:$C$1048576,$A15)</f>
        <v>0</v>
      </c>
      <c r="T15" s="120">
        <f>COUNTIFS(Projetos!$F$7:$F$1048576,S$3,Projetos!$C$7:$C$1048576,$A15,Projetos!$I$7:$I$1048576,"Aprovado")</f>
        <v>0</v>
      </c>
      <c r="U15" s="120">
        <f>COUNTIFS(Projetos!$F$7:$F$1048576,U$3,Projetos!$C$7:$C$1048576,$A15)</f>
        <v>0</v>
      </c>
      <c r="V15" s="120">
        <f>COUNTIFS(Projetos!$F$7:$F$1048576,U$3,Projetos!$C$7:$C$1048576,$A15,Projetos!$I$7:$I$1048576,"Aprovado")</f>
        <v>0</v>
      </c>
      <c r="W15" s="120">
        <f>COUNTIFS(Projetos!$F$7:$F$1048576,W$3,Projetos!$C$7:$C$1048576,$A15)</f>
        <v>1</v>
      </c>
      <c r="X15" s="120">
        <f>COUNTIFS(Projetos!$F$7:$F$1048576,W$3,Projetos!$C$7:$C$1048576,$A15,Projetos!$I$7:$I$1048576,"Aprovado")</f>
        <v>0</v>
      </c>
      <c r="Y15" s="120">
        <f>COUNTIFS(Projetos!$F$7:$F$1048576,Y$3,Projetos!$C$7:$C$1048576,$A15)</f>
        <v>0</v>
      </c>
      <c r="Z15" s="120">
        <f>COUNTIFS(Projetos!$F$7:$F$1048576,Y$3,Projetos!$C$7:$C$1048576,$A15,Projetos!$I$7:$I$1048576,"Aprovado")</f>
        <v>0</v>
      </c>
      <c r="AA15" s="120">
        <f>COUNTIFS(Projetos!$F$7:$F$1048576,AA$3,Projetos!$C$7:$C$1048576,$A15)</f>
        <v>0</v>
      </c>
      <c r="AB15" s="120">
        <f>COUNTIFS(Projetos!$F$7:$F$1048576,AA$3,Projetos!$C$7:$C$1048576,$A15,Projetos!$I$7:$I$1048576,"Aprovado")</f>
        <v>0</v>
      </c>
      <c r="AC15" s="120">
        <f>COUNTIFS(Projetos!$F$7:$F$1048576,AC$3,Projetos!$C$7:$C$1048576,$A15)</f>
        <v>0</v>
      </c>
      <c r="AD15" s="202">
        <f>COUNTIFS(Projetos!$F$7:$F$1048576,AC$3,Projetos!$C$7:$C$1048576,$A15,Projetos!$I$7:$I$1048576,"Aprovado")</f>
        <v>0</v>
      </c>
      <c r="AE15" s="205">
        <f t="shared" si="5"/>
        <v>1</v>
      </c>
      <c r="AF15" s="205">
        <f t="shared" si="6"/>
        <v>0</v>
      </c>
      <c r="AG15" s="206">
        <f t="shared" si="7"/>
        <v>1</v>
      </c>
      <c r="AH15" s="207">
        <f>COUNTIFS(Projetos!$C$245:$C$1048576,$A15,Projetos!$I$245:$I$1048576,"Aprovado",Projetos!$C$245:$C$1048576,$A15,Projetos!$J$245:$J$1048576,"Sancionado")</f>
        <v>0</v>
      </c>
      <c r="AI15" s="207">
        <f t="shared" si="8"/>
        <v>0</v>
      </c>
      <c r="AJ15" s="208">
        <f t="shared" si="0"/>
        <v>7</v>
      </c>
      <c r="AK15" s="208">
        <f t="shared" si="1"/>
        <v>6</v>
      </c>
      <c r="AL15" s="208">
        <f t="shared" si="9"/>
        <v>1</v>
      </c>
      <c r="AM15" s="210">
        <f t="shared" si="12"/>
        <v>2</v>
      </c>
      <c r="AN15" s="210">
        <f t="shared" si="10"/>
        <v>4</v>
      </c>
    </row>
    <row r="16" spans="1:40" ht="15">
      <c r="A16" s="119" t="str">
        <f>Presença!C17</f>
        <v>Roger Gomes</v>
      </c>
      <c r="B16" s="114">
        <f>COUNTIFS(Projetos!$F$7:$F$1048576,B$3,Projetos!$C$7:$C$1048576,$A16)</f>
        <v>0</v>
      </c>
      <c r="C16" s="114">
        <f>COUNTIFS(Projetos!$F$7:$F$1048576,B$3,Projetos!$C$7:$C$1048576,$A16,Projetos!$I$7:$I$1048576,"Aprovado")</f>
        <v>0</v>
      </c>
      <c r="D16" s="114">
        <f>COUNTIFS(Projetos!$F$7:$F$1048576,D$3,Projetos!$C$7:$C$1048576,$A16)</f>
        <v>0</v>
      </c>
      <c r="E16" s="114">
        <f>COUNTIFS(Projetos!$F$7:$F$1048576,D$3,Projetos!$C$7:$C$1048576,$A16,Projetos!$I$7:$I$1048576,"Aprovado")</f>
        <v>0</v>
      </c>
      <c r="F16" s="114">
        <f>COUNTIFS(Projetos!$F$7:$F$1048576,F$3,Projetos!$C$7:$C$1048576,$A16)</f>
        <v>1</v>
      </c>
      <c r="G16" s="114">
        <f>COUNTIFS(Projetos!$F$7:$F$1048576,F$3,Projetos!$C$7:$C$1048576,$A16,Projetos!$I$7:$I$1048576,"Aprovado")</f>
        <v>1</v>
      </c>
      <c r="H16" s="114">
        <f>COUNTIFS(Projetos!$F$7:$F$1048576,H$3,Projetos!$C$7:$C$1048576,$A16)</f>
        <v>1</v>
      </c>
      <c r="I16" s="114">
        <f>COUNTIFS(Projetos!$F$7:$F$1048576,H$3,Projetos!$C$7:$C$1048576,$A16,Projetos!$I$7:$I$1048576,"Aprovado")</f>
        <v>1</v>
      </c>
      <c r="J16" s="114">
        <f>COUNTIFS(Projetos!$F$7:$F$1048576,J$3,Projetos!$C$7:$C$1048576,$A16)</f>
        <v>0</v>
      </c>
      <c r="K16" s="114">
        <f>COUNTIFS(Projetos!$F$7:$F$1048576,J$3,Projetos!$C$7:$C$1048576,$A16,Projetos!$I$7:$I$1048576,"Aprovado")</f>
        <v>0</v>
      </c>
      <c r="L16" s="114">
        <f>COUNTIFS(Projetos!$F$7:$F$1048576,L$3,Projetos!$C$7:$C$1048576,$A16)</f>
        <v>0</v>
      </c>
      <c r="M16" s="114">
        <f>COUNTIFS(Projetos!$F$7:$F$1048576,L$3,Projetos!$C$7:$C$1048576,$A16,Projetos!$I$7:$I$1048576,"Aprovado")</f>
        <v>0</v>
      </c>
      <c r="N16" s="192">
        <f t="shared" si="11"/>
        <v>2</v>
      </c>
      <c r="O16" s="192">
        <f t="shared" si="2"/>
        <v>2</v>
      </c>
      <c r="P16" s="193">
        <f t="shared" si="3"/>
        <v>0</v>
      </c>
      <c r="Q16" s="196">
        <f>COUNTIFS(Projetos!$C$7:$C$1048576,$A16,Projetos!$I$7:$I$1048576,"Aprovado",Projetos!$C$7:$C$1048576,$A16,Projetos!$J$7:$J$1048576,"Sancionado")</f>
        <v>2</v>
      </c>
      <c r="R16" s="196">
        <f t="shared" si="4"/>
        <v>0</v>
      </c>
      <c r="S16" s="120">
        <f>COUNTIFS(Projetos!$F$7:$F$1048576,S$3,Projetos!$C$7:$C$1048576,$A16)</f>
        <v>0</v>
      </c>
      <c r="T16" s="120">
        <f>COUNTIFS(Projetos!$F$7:$F$1048576,S$3,Projetos!$C$7:$C$1048576,$A16,Projetos!$I$7:$I$1048576,"Aprovado")</f>
        <v>0</v>
      </c>
      <c r="U16" s="120">
        <f>COUNTIFS(Projetos!$F$7:$F$1048576,U$3,Projetos!$C$7:$C$1048576,$A16)</f>
        <v>0</v>
      </c>
      <c r="V16" s="120">
        <f>COUNTIFS(Projetos!$F$7:$F$1048576,U$3,Projetos!$C$7:$C$1048576,$A16,Projetos!$I$7:$I$1048576,"Aprovado")</f>
        <v>0</v>
      </c>
      <c r="W16" s="120">
        <f>COUNTIFS(Projetos!$F$7:$F$1048576,W$3,Projetos!$C$7:$C$1048576,$A16)</f>
        <v>1</v>
      </c>
      <c r="X16" s="120">
        <f>COUNTIFS(Projetos!$F$7:$F$1048576,W$3,Projetos!$C$7:$C$1048576,$A16,Projetos!$I$7:$I$1048576,"Aprovado")</f>
        <v>0</v>
      </c>
      <c r="Y16" s="120">
        <f>COUNTIFS(Projetos!$F$7:$F$1048576,Y$3,Projetos!$C$7:$C$1048576,$A16)</f>
        <v>0</v>
      </c>
      <c r="Z16" s="120">
        <f>COUNTIFS(Projetos!$F$7:$F$1048576,Y$3,Projetos!$C$7:$C$1048576,$A16,Projetos!$I$7:$I$1048576,"Aprovado")</f>
        <v>0</v>
      </c>
      <c r="AA16" s="120">
        <f>COUNTIFS(Projetos!$F$7:$F$1048576,AA$3,Projetos!$C$7:$C$1048576,$A16)</f>
        <v>0</v>
      </c>
      <c r="AB16" s="120">
        <f>COUNTIFS(Projetos!$F$7:$F$1048576,AA$3,Projetos!$C$7:$C$1048576,$A16,Projetos!$I$7:$I$1048576,"Aprovado")</f>
        <v>0</v>
      </c>
      <c r="AC16" s="120">
        <f>COUNTIFS(Projetos!$F$7:$F$1048576,AC$3,Projetos!$C$7:$C$1048576,$A16)</f>
        <v>0</v>
      </c>
      <c r="AD16" s="202">
        <f>COUNTIFS(Projetos!$F$7:$F$1048576,AC$3,Projetos!$C$7:$C$1048576,$A16,Projetos!$I$7:$I$1048576,"Aprovado")</f>
        <v>0</v>
      </c>
      <c r="AE16" s="205">
        <f t="shared" si="5"/>
        <v>1</v>
      </c>
      <c r="AF16" s="205">
        <f t="shared" si="6"/>
        <v>0</v>
      </c>
      <c r="AG16" s="206">
        <f t="shared" si="7"/>
        <v>1</v>
      </c>
      <c r="AH16" s="207">
        <f>COUNTIFS(Projetos!$C$245:$C$1048576,$A16,Projetos!$I$245:$I$1048576,"Aprovado",Projetos!$C$245:$C$1048576,$A16,Projetos!$J$245:$J$1048576,"Sancionado")</f>
        <v>0</v>
      </c>
      <c r="AI16" s="207">
        <f t="shared" si="8"/>
        <v>0</v>
      </c>
      <c r="AJ16" s="208">
        <f t="shared" si="0"/>
        <v>3</v>
      </c>
      <c r="AK16" s="208">
        <f t="shared" si="1"/>
        <v>2</v>
      </c>
      <c r="AL16" s="208">
        <f t="shared" si="9"/>
        <v>1</v>
      </c>
      <c r="AM16" s="210">
        <f t="shared" si="12"/>
        <v>2</v>
      </c>
      <c r="AN16" s="210">
        <f t="shared" si="10"/>
        <v>0</v>
      </c>
    </row>
    <row r="17" spans="1:40" ht="12.75" customHeight="1">
      <c r="A17" s="119" t="str">
        <f>Presença!C18</f>
        <v>Vaguinho da Marmoraria</v>
      </c>
      <c r="B17" s="114">
        <f>COUNTIFS(Projetos!$F$7:$F$1048576,B$3,Projetos!$C$7:$C$1048576,$A17)</f>
        <v>0</v>
      </c>
      <c r="C17" s="114">
        <f>COUNTIFS(Projetos!$F$7:$F$1048576,B$3,Projetos!$C$7:$C$1048576,$A17,Projetos!$I$7:$I$1048576,"Aprovado")</f>
        <v>0</v>
      </c>
      <c r="D17" s="114">
        <f>COUNTIFS(Projetos!$F$7:$F$1048576,D$3,Projetos!$C$7:$C$1048576,$A17)</f>
        <v>0</v>
      </c>
      <c r="E17" s="114">
        <f>COUNTIFS(Projetos!$F$7:$F$1048576,D$3,Projetos!$C$7:$C$1048576,$A17,Projetos!$I$7:$I$1048576,"Aprovado")</f>
        <v>0</v>
      </c>
      <c r="F17" s="114">
        <f>COUNTIFS(Projetos!$F$7:$F$1048576,F$3,Projetos!$C$7:$C$1048576,$A17)</f>
        <v>0</v>
      </c>
      <c r="G17" s="114">
        <f>COUNTIFS(Projetos!$F$7:$F$1048576,F$3,Projetos!$C$7:$C$1048576,$A17,Projetos!$I$7:$I$1048576,"Aprovado")</f>
        <v>0</v>
      </c>
      <c r="H17" s="114">
        <f>COUNTIFS(Projetos!$F$7:$F$1048576,H$3,Projetos!$C$7:$C$1048576,$A17)</f>
        <v>0</v>
      </c>
      <c r="I17" s="114">
        <f>COUNTIFS(Projetos!$F$7:$F$1048576,H$3,Projetos!$C$7:$C$1048576,$A17,Projetos!$I$7:$I$1048576,"Aprovado")</f>
        <v>0</v>
      </c>
      <c r="J17" s="114">
        <f>COUNTIFS(Projetos!$F$7:$F$1048576,J$3,Projetos!$C$7:$C$1048576,$A17)</f>
        <v>2</v>
      </c>
      <c r="K17" s="114">
        <f>COUNTIFS(Projetos!$F$7:$F$1048576,J$3,Projetos!$C$7:$C$1048576,$A17,Projetos!$I$7:$I$1048576,"Aprovado")</f>
        <v>2</v>
      </c>
      <c r="L17" s="114">
        <f>COUNTIFS(Projetos!$F$7:$F$1048576,L$3,Projetos!$C$7:$C$1048576,$A17)</f>
        <v>0</v>
      </c>
      <c r="M17" s="114">
        <f>COUNTIFS(Projetos!$F$7:$F$1048576,L$3,Projetos!$C$7:$C$1048576,$A17,Projetos!$I$7:$I$1048576,"Aprovado")</f>
        <v>0</v>
      </c>
      <c r="N17" s="192">
        <f t="shared" si="11"/>
        <v>2</v>
      </c>
      <c r="O17" s="192">
        <f t="shared" si="2"/>
        <v>2</v>
      </c>
      <c r="P17" s="193">
        <f t="shared" si="3"/>
        <v>0</v>
      </c>
      <c r="Q17" s="196">
        <f>COUNTIFS(Projetos!$C$7:$C$1048576,$A17,Projetos!$I$7:$I$1048576,"Aprovado",Projetos!$C$7:$C$1048576,$A17,Projetos!$J$7:$J$1048576,"Sancionado")</f>
        <v>2</v>
      </c>
      <c r="R17" s="196">
        <f t="shared" si="4"/>
        <v>0</v>
      </c>
      <c r="S17" s="120">
        <f>COUNTIFS(Projetos!$F$7:$F$1048576,S$3,Projetos!$C$7:$C$1048576,$A17)</f>
        <v>0</v>
      </c>
      <c r="T17" s="120">
        <f>COUNTIFS(Projetos!$F$7:$F$1048576,S$3,Projetos!$C$7:$C$1048576,$A17,Projetos!$I$7:$I$1048576,"Aprovado")</f>
        <v>0</v>
      </c>
      <c r="U17" s="120">
        <f>COUNTIFS(Projetos!$F$7:$F$1048576,U$3,Projetos!$C$7:$C$1048576,$A17)</f>
        <v>0</v>
      </c>
      <c r="V17" s="120">
        <f>COUNTIFS(Projetos!$F$7:$F$1048576,U$3,Projetos!$C$7:$C$1048576,$A17,Projetos!$I$7:$I$1048576,"Aprovado")</f>
        <v>0</v>
      </c>
      <c r="W17" s="120">
        <f>COUNTIFS(Projetos!$F$7:$F$1048576,W$3,Projetos!$C$7:$C$1048576,$A17)</f>
        <v>2</v>
      </c>
      <c r="X17" s="120">
        <f>COUNTIFS(Projetos!$F$7:$F$1048576,W$3,Projetos!$C$7:$C$1048576,$A17,Projetos!$I$7:$I$1048576,"Aprovado")</f>
        <v>1</v>
      </c>
      <c r="Y17" s="120">
        <f>COUNTIFS(Projetos!$F$7:$F$1048576,Y$3,Projetos!$C$7:$C$1048576,$A17)</f>
        <v>1</v>
      </c>
      <c r="Z17" s="120">
        <f>COUNTIFS(Projetos!$F$7:$F$1048576,Y$3,Projetos!$C$7:$C$1048576,$A17,Projetos!$I$7:$I$1048576,"Aprovado")</f>
        <v>1</v>
      </c>
      <c r="AA17" s="120">
        <f>COUNTIFS(Projetos!$F$7:$F$1048576,AA$3,Projetos!$C$7:$C$1048576,$A17)</f>
        <v>2</v>
      </c>
      <c r="AB17" s="120">
        <f>COUNTIFS(Projetos!$F$7:$F$1048576,AA$3,Projetos!$C$7:$C$1048576,$A17,Projetos!$I$7:$I$1048576,"Aprovado")</f>
        <v>0</v>
      </c>
      <c r="AC17" s="120">
        <f>COUNTIFS(Projetos!$F$7:$F$1048576,AC$3,Projetos!$C$7:$C$1048576,$A17)</f>
        <v>0</v>
      </c>
      <c r="AD17" s="202">
        <f>COUNTIFS(Projetos!$F$7:$F$1048576,AC$3,Projetos!$C$7:$C$1048576,$A17,Projetos!$I$7:$I$1048576,"Aprovado")</f>
        <v>0</v>
      </c>
      <c r="AE17" s="205">
        <f t="shared" si="5"/>
        <v>5</v>
      </c>
      <c r="AF17" s="205">
        <f t="shared" si="6"/>
        <v>2</v>
      </c>
      <c r="AG17" s="206">
        <f t="shared" si="7"/>
        <v>3</v>
      </c>
      <c r="AH17" s="207">
        <f>COUNTIFS(Projetos!$C$245:$C$1048576,$A17,Projetos!$I$245:$I$1048576,"Aprovado",Projetos!$C$245:$C$1048576,$A17,Projetos!$J$245:$J$1048576,"Sancionado")</f>
        <v>0</v>
      </c>
      <c r="AI17" s="207">
        <f t="shared" si="8"/>
        <v>2</v>
      </c>
      <c r="AJ17" s="208">
        <f t="shared" si="0"/>
        <v>7</v>
      </c>
      <c r="AK17" s="208">
        <f t="shared" si="1"/>
        <v>4</v>
      </c>
      <c r="AL17" s="208">
        <f t="shared" si="9"/>
        <v>3</v>
      </c>
      <c r="AM17" s="210">
        <f t="shared" si="12"/>
        <v>2</v>
      </c>
      <c r="AN17" s="210">
        <f t="shared" si="10"/>
        <v>2</v>
      </c>
    </row>
    <row r="18" spans="1:40" ht="12.75" customHeight="1">
      <c r="A18" s="119" t="str">
        <f>Presença!C19</f>
        <v>Vanildo</v>
      </c>
      <c r="B18" s="114">
        <f>COUNTIFS(Projetos!$F$7:$F$1048576,B$3,Projetos!$C$7:$C$1048576,$A18)</f>
        <v>0</v>
      </c>
      <c r="C18" s="114">
        <f>COUNTIFS(Projetos!$F$7:$F$1048576,B$3,Projetos!$C$7:$C$1048576,$A18,Projetos!$I$7:$I$1048576,"Aprovado")</f>
        <v>0</v>
      </c>
      <c r="D18" s="114">
        <f>COUNTIFS(Projetos!$F$7:$F$1048576,D$3,Projetos!$C$7:$C$1048576,$A18)</f>
        <v>0</v>
      </c>
      <c r="E18" s="114">
        <f>COUNTIFS(Projetos!$F$7:$F$1048576,D$3,Projetos!$C$7:$C$1048576,$A18,Projetos!$I$7:$I$1048576,"Aprovado")</f>
        <v>0</v>
      </c>
      <c r="F18" s="114">
        <f>COUNTIFS(Projetos!$F$7:$F$1048576,F$3,Projetos!$C$7:$C$1048576,$A18)</f>
        <v>0</v>
      </c>
      <c r="G18" s="114">
        <f>COUNTIFS(Projetos!$F$7:$F$1048576,F$3,Projetos!$C$7:$C$1048576,$A18,Projetos!$I$7:$I$1048576,"Aprovado")</f>
        <v>0</v>
      </c>
      <c r="H18" s="114">
        <f>COUNTIFS(Projetos!$F$7:$F$1048576,H$3,Projetos!$C$7:$C$1048576,$A18)</f>
        <v>0</v>
      </c>
      <c r="I18" s="114">
        <f>COUNTIFS(Projetos!$F$7:$F$1048576,H$3,Projetos!$C$7:$C$1048576,$A18,Projetos!$I$7:$I$1048576,"Aprovado")</f>
        <v>0</v>
      </c>
      <c r="J18" s="114">
        <f>COUNTIFS(Projetos!$F$7:$F$1048576,J$3,Projetos!$C$7:$C$1048576,$A18)</f>
        <v>0</v>
      </c>
      <c r="K18" s="114">
        <f>COUNTIFS(Projetos!$F$7:$F$1048576,J$3,Projetos!$C$7:$C$1048576,$A18,Projetos!$I$7:$I$1048576,"Aprovado")</f>
        <v>0</v>
      </c>
      <c r="L18" s="114">
        <f>COUNTIFS(Projetos!$F$7:$F$1048576,L$3,Projetos!$C$7:$C$1048576,$A18)</f>
        <v>0</v>
      </c>
      <c r="M18" s="114">
        <f>COUNTIFS(Projetos!$F$7:$F$1048576,L$3,Projetos!$C$7:$C$1048576,$A18,Projetos!$I$7:$I$1048576,"Aprovado")</f>
        <v>0</v>
      </c>
      <c r="N18" s="192">
        <f t="shared" si="11"/>
        <v>0</v>
      </c>
      <c r="O18" s="192">
        <f t="shared" si="2"/>
        <v>0</v>
      </c>
      <c r="P18" s="193">
        <f t="shared" si="3"/>
        <v>0</v>
      </c>
      <c r="Q18" s="196">
        <f>COUNTIFS(Projetos!$C$7:$C$1048576,$A18,Projetos!$I$7:$I$1048576,"Aprovado",Projetos!$C$7:$C$1048576,$A18,Projetos!$J$7:$J$1048576,"Sancionado")</f>
        <v>0</v>
      </c>
      <c r="R18" s="196">
        <f>O18-Q18</f>
        <v>0</v>
      </c>
      <c r="S18" s="120">
        <f>COUNTIFS(Projetos!$F$7:$F$1048576,S$3,Projetos!$C$7:$C$1048576,$A18)</f>
        <v>0</v>
      </c>
      <c r="T18" s="120">
        <f>COUNTIFS(Projetos!$F$7:$F$1048576,S$3,Projetos!$C$7:$C$1048576,$A18,Projetos!$I$7:$I$1048576,"Aprovado")</f>
        <v>0</v>
      </c>
      <c r="U18" s="120">
        <f>COUNTIFS(Projetos!$F$7:$F$1048576,U$3,Projetos!$C$7:$C$1048576,$A18)</f>
        <v>0</v>
      </c>
      <c r="V18" s="120">
        <f>COUNTIFS(Projetos!$F$7:$F$1048576,U$3,Projetos!$C$7:$C$1048576,$A18,Projetos!$I$7:$I$1048576,"Aprovado")</f>
        <v>0</v>
      </c>
      <c r="W18" s="120">
        <f>COUNTIFS(Projetos!$F$7:$F$1048576,W$3,Projetos!$C$7:$C$1048576,$A18)</f>
        <v>0</v>
      </c>
      <c r="X18" s="120">
        <f>COUNTIFS(Projetos!$F$7:$F$1048576,W$3,Projetos!$C$7:$C$1048576,$A18,Projetos!$I$7:$I$1048576,"Aprovado")</f>
        <v>0</v>
      </c>
      <c r="Y18" s="120">
        <f>COUNTIFS(Projetos!$F$7:$F$1048576,Y$3,Projetos!$C$7:$C$1048576,$A18)</f>
        <v>0</v>
      </c>
      <c r="Z18" s="120">
        <f>COUNTIFS(Projetos!$F$7:$F$1048576,Y$3,Projetos!$C$7:$C$1048576,$A18,Projetos!$I$7:$I$1048576,"Aprovado")</f>
        <v>0</v>
      </c>
      <c r="AA18" s="120">
        <f>COUNTIFS(Projetos!$F$7:$F$1048576,AA$3,Projetos!$C$7:$C$1048576,$A18)</f>
        <v>0</v>
      </c>
      <c r="AB18" s="120">
        <f>COUNTIFS(Projetos!$F$7:$F$1048576,AA$3,Projetos!$C$7:$C$1048576,$A18,Projetos!$I$7:$I$1048576,"Aprovado")</f>
        <v>0</v>
      </c>
      <c r="AC18" s="120">
        <f>COUNTIFS(Projetos!$F$7:$F$1048576,AC$3,Projetos!$C$7:$C$1048576,$A18)</f>
        <v>0</v>
      </c>
      <c r="AD18" s="202">
        <f>COUNTIFS(Projetos!$F$7:$F$1048576,AC$3,Projetos!$C$7:$C$1048576,$A18,Projetos!$I$7:$I$1048576,"Aprovado")</f>
        <v>0</v>
      </c>
      <c r="AE18" s="205">
        <f t="shared" si="5"/>
        <v>0</v>
      </c>
      <c r="AF18" s="205">
        <f t="shared" si="6"/>
        <v>0</v>
      </c>
      <c r="AG18" s="206">
        <f t="shared" si="7"/>
        <v>0</v>
      </c>
      <c r="AH18" s="207">
        <f>COUNTIFS(Projetos!$C$245:$C$1048576,$A18,Projetos!$I$245:$I$1048576,"Aprovado",Projetos!$C$245:$C$1048576,$A18,Projetos!$J$245:$J$1048576,"Sancionado")</f>
        <v>0</v>
      </c>
      <c r="AI18" s="207">
        <f>AF18-AH18</f>
        <v>0</v>
      </c>
      <c r="AJ18" s="208">
        <f t="shared" si="0"/>
        <v>0</v>
      </c>
      <c r="AK18" s="208">
        <f t="shared" si="1"/>
        <v>0</v>
      </c>
      <c r="AL18" s="208">
        <f t="shared" si="9"/>
        <v>0</v>
      </c>
      <c r="AM18" s="210">
        <f t="shared" si="12"/>
        <v>0</v>
      </c>
      <c r="AN18" s="210">
        <f t="shared" si="10"/>
        <v>0</v>
      </c>
    </row>
    <row r="19" spans="1:40" ht="12.75" customHeight="1">
      <c r="A19" s="119" t="s">
        <v>10</v>
      </c>
      <c r="B19" s="114">
        <f>COUNTIFS(Projetos!$F$7:$F$1048576,B$3,Projetos!$C$7:$C$1048576,$A19)</f>
        <v>6</v>
      </c>
      <c r="C19" s="114">
        <f>COUNTIFS(Projetos!$F$7:$F$1048576,B$3,Projetos!$C$7:$C$1048576,$A19,Projetos!$I$7:$I$1048576,"Aprovado")</f>
        <v>6</v>
      </c>
      <c r="D19" s="114">
        <f>COUNTIFS(Projetos!$F$7:$F$1048576,D$3,Projetos!$C$7:$C$1048576,$A19)</f>
        <v>1</v>
      </c>
      <c r="E19" s="114">
        <f>COUNTIFS(Projetos!$F$7:$F$1048576,D$3,Projetos!$C$7:$C$1048576,$A19,Projetos!$I$7:$I$1048576,"Aprovado")</f>
        <v>1</v>
      </c>
      <c r="F19" s="114">
        <f>COUNTIFS(Projetos!$F$7:$F$1048576,F$3,Projetos!$C$7:$C$1048576,$A19)</f>
        <v>12</v>
      </c>
      <c r="G19" s="114">
        <f>COUNTIFS(Projetos!$F$7:$F$1048576,F$3,Projetos!$C$7:$C$1048576,$A19,Projetos!$I$7:$I$1048576,"Aprovado")</f>
        <v>12</v>
      </c>
      <c r="H19" s="114">
        <f>COUNTIFS(Projetos!$F$7:$F$1048576,H$3,Projetos!$C$7:$C$1048576,$A19)</f>
        <v>6</v>
      </c>
      <c r="I19" s="114">
        <f>COUNTIFS(Projetos!$F$7:$F$1048576,H$3,Projetos!$C$7:$C$1048576,$A19,Projetos!$I$7:$I$1048576,"Aprovado")</f>
        <v>6</v>
      </c>
      <c r="J19" s="114">
        <f>COUNTIFS(Projetos!$F$7:$F$1048576,J$3,Projetos!$C$7:$C$1048576,$A19)</f>
        <v>1</v>
      </c>
      <c r="K19" s="114">
        <f>COUNTIFS(Projetos!$F$7:$F$1048576,J$3,Projetos!$C$7:$C$1048576,$A19,Projetos!$I$7:$I$1048576,"Aprovado")</f>
        <v>1</v>
      </c>
      <c r="L19" s="114">
        <f>COUNTIFS(Projetos!$F$7:$F$1048576,L$3,Projetos!$C$7:$C$1048576,$A19)</f>
        <v>8</v>
      </c>
      <c r="M19" s="114">
        <f>COUNTIFS(Projetos!$F$7:$F$1048576,L$3,Projetos!$C$7:$C$1048576,$A19,Projetos!$I$7:$I$1048576,"Aprovado")</f>
        <v>8</v>
      </c>
      <c r="N19" s="192">
        <f>SUM(L19,J19,H19,F19,D19,B19)</f>
        <v>34</v>
      </c>
      <c r="O19" s="192">
        <f>SUM(M19,K19,I19,G19,E19,C19)</f>
        <v>34</v>
      </c>
      <c r="P19" s="193">
        <f t="shared" si="3"/>
        <v>0</v>
      </c>
      <c r="Q19" s="196">
        <f>COUNTIFS(Projetos!$C$7:$C$1048576,$A19,Projetos!$I$7:$I$1048576,"Aprovado",Projetos!$C$7:$C$1048576,$A19,Projetos!$J$7:$J$1048576,"Sancionado")</f>
        <v>91</v>
      </c>
      <c r="R19" s="196">
        <f>O19-Q19</f>
        <v>-57</v>
      </c>
      <c r="S19" s="120">
        <f>COUNTIFS(Projetos!$F$7:$F$1048576,S$3,Projetos!$C$7:$C$1048576,$A19)</f>
        <v>0</v>
      </c>
      <c r="T19" s="120">
        <f>COUNTIFS(Projetos!$F$7:$F$1048576,S$3,Projetos!$C$7:$C$1048576,$A19,Projetos!$I$7:$I$1048576,"Aprovado")</f>
        <v>0</v>
      </c>
      <c r="U19" s="120">
        <f>COUNTIFS(Projetos!$F$7:$F$1048576,U$3,Projetos!$C$7:$C$1048576,$A19)</f>
        <v>5</v>
      </c>
      <c r="V19" s="120">
        <f>COUNTIFS(Projetos!$F$7:$F$1048576,U$3,Projetos!$C$7:$C$1048576,$A19,Projetos!$I$7:$I$1048576,"Aprovado")</f>
        <v>5</v>
      </c>
      <c r="W19" s="120">
        <f>COUNTIFS(Projetos!$F$7:$F$1048576,W$3,Projetos!$C$7:$C$1048576,$A19)</f>
        <v>12</v>
      </c>
      <c r="X19" s="120">
        <f>COUNTIFS(Projetos!$F$7:$F$1048576,W$3,Projetos!$C$7:$C$1048576,$A19,Projetos!$I$7:$I$1048576,"Aprovado")</f>
        <v>12</v>
      </c>
      <c r="Y19" s="120">
        <f>COUNTIFS(Projetos!$F$7:$F$1048576,Y$3,Projetos!$C$7:$C$1048576,$A19)</f>
        <v>7</v>
      </c>
      <c r="Z19" s="120">
        <f>COUNTIFS(Projetos!$F$7:$F$1048576,Y$3,Projetos!$C$7:$C$1048576,$A19,Projetos!$I$7:$I$1048576,"Aprovado")</f>
        <v>7</v>
      </c>
      <c r="AA19" s="120">
        <f>COUNTIFS(Projetos!$F$7:$F$1048576,AA$3,Projetos!$C$7:$C$1048576,$A19)</f>
        <v>6</v>
      </c>
      <c r="AB19" s="120">
        <f>COUNTIFS(Projetos!$F$7:$F$1048576,AA$3,Projetos!$C$7:$C$1048576,$A19,Projetos!$I$7:$I$1048576,"Aprovado")</f>
        <v>6</v>
      </c>
      <c r="AC19" s="120">
        <f>COUNTIFS(Projetos!$F$7:$F$1048576,AC$3,Projetos!$C$7:$C$1048576,$A19)</f>
        <v>27</v>
      </c>
      <c r="AD19" s="202">
        <f>COUNTIFS(Projetos!$F$7:$F$1048576,AC$3,Projetos!$C$7:$C$1048576,$A19,Projetos!$I$7:$I$1048576,"Aprovado")</f>
        <v>27</v>
      </c>
      <c r="AE19" s="205">
        <f t="shared" si="5"/>
        <v>57</v>
      </c>
      <c r="AF19" s="205">
        <f t="shared" si="6"/>
        <v>57</v>
      </c>
      <c r="AG19" s="206">
        <f>AE19-AF19</f>
        <v>0</v>
      </c>
      <c r="AH19" s="207">
        <f>COUNTIFS(Projetos!$C$245:$C$1048576,$A19,Projetos!$I$245:$I$1048576,"Aprovado",Projetos!$C$245:$C$1048576,$A19,Projetos!$J$245:$J$1048576,"Sancionado")</f>
        <v>21</v>
      </c>
      <c r="AI19" s="207">
        <f t="shared" si="8"/>
        <v>36</v>
      </c>
      <c r="AJ19" s="208">
        <f t="shared" si="0"/>
        <v>91</v>
      </c>
      <c r="AK19" s="208">
        <f t="shared" si="1"/>
        <v>91</v>
      </c>
      <c r="AL19" s="208">
        <f>AG19+P19</f>
        <v>0</v>
      </c>
      <c r="AM19" s="210">
        <f t="shared" si="12"/>
        <v>112</v>
      </c>
      <c r="AN19" s="210">
        <f>AI19+R19</f>
        <v>-21</v>
      </c>
    </row>
    <row r="20" spans="1:40" s="35" customFormat="1" ht="15">
      <c r="A20" s="113" t="s">
        <v>26</v>
      </c>
      <c r="B20" s="113">
        <f t="shared" ref="B20:O20" si="13">SUM(B6:B19)</f>
        <v>6</v>
      </c>
      <c r="C20" s="113">
        <f t="shared" si="13"/>
        <v>6</v>
      </c>
      <c r="D20" s="113">
        <f t="shared" si="13"/>
        <v>8</v>
      </c>
      <c r="E20" s="113">
        <f t="shared" si="13"/>
        <v>7</v>
      </c>
      <c r="F20" s="113">
        <f t="shared" si="13"/>
        <v>39</v>
      </c>
      <c r="G20" s="113">
        <f t="shared" si="13"/>
        <v>36</v>
      </c>
      <c r="H20" s="113">
        <f t="shared" si="13"/>
        <v>25</v>
      </c>
      <c r="I20" s="113">
        <f t="shared" si="13"/>
        <v>18</v>
      </c>
      <c r="J20" s="113">
        <f t="shared" si="13"/>
        <v>30</v>
      </c>
      <c r="K20" s="113">
        <f t="shared" si="13"/>
        <v>17</v>
      </c>
      <c r="L20" s="113">
        <f t="shared" si="13"/>
        <v>54</v>
      </c>
      <c r="M20" s="113">
        <f t="shared" si="13"/>
        <v>31</v>
      </c>
      <c r="N20" s="193">
        <f t="shared" si="13"/>
        <v>162</v>
      </c>
      <c r="O20" s="193">
        <f t="shared" si="13"/>
        <v>115</v>
      </c>
      <c r="P20" s="193">
        <f t="shared" si="3"/>
        <v>47</v>
      </c>
      <c r="Q20" s="196">
        <f>SUM(Q6:Q19)</f>
        <v>128</v>
      </c>
      <c r="R20" s="196">
        <f>SUM(R6:R19)</f>
        <v>-13</v>
      </c>
      <c r="S20" s="113">
        <f t="shared" ref="S20:AD20" si="14">SUM(S6:S19)</f>
        <v>0</v>
      </c>
      <c r="T20" s="113">
        <f t="shared" si="14"/>
        <v>0</v>
      </c>
      <c r="U20" s="113">
        <f t="shared" si="14"/>
        <v>10</v>
      </c>
      <c r="V20" s="113">
        <f t="shared" si="14"/>
        <v>9</v>
      </c>
      <c r="W20" s="113">
        <f t="shared" si="14"/>
        <v>27</v>
      </c>
      <c r="X20" s="113">
        <f t="shared" si="14"/>
        <v>18</v>
      </c>
      <c r="Y20" s="113">
        <f t="shared" si="14"/>
        <v>16</v>
      </c>
      <c r="Z20" s="113">
        <f t="shared" si="14"/>
        <v>8</v>
      </c>
      <c r="AA20" s="113">
        <f t="shared" si="14"/>
        <v>14</v>
      </c>
      <c r="AB20" s="113">
        <f t="shared" si="14"/>
        <v>7</v>
      </c>
      <c r="AC20" s="113">
        <f t="shared" si="14"/>
        <v>30</v>
      </c>
      <c r="AD20" s="203">
        <f t="shared" si="14"/>
        <v>27</v>
      </c>
      <c r="AE20" s="206">
        <f t="shared" si="5"/>
        <v>97</v>
      </c>
      <c r="AF20" s="206">
        <f t="shared" si="6"/>
        <v>69</v>
      </c>
      <c r="AG20" s="206">
        <f t="shared" si="7"/>
        <v>28</v>
      </c>
      <c r="AH20" s="207">
        <f>SUM(AH6:AH19)</f>
        <v>21</v>
      </c>
      <c r="AI20" s="207">
        <f>SUM(AI6:AI19)</f>
        <v>48</v>
      </c>
      <c r="AJ20" s="208">
        <f t="shared" si="0"/>
        <v>259</v>
      </c>
      <c r="AK20" s="208">
        <f t="shared" si="1"/>
        <v>184</v>
      </c>
      <c r="AL20" s="208">
        <f t="shared" si="9"/>
        <v>75</v>
      </c>
      <c r="AM20" s="210">
        <f>SUM(AM6:AM19)</f>
        <v>149</v>
      </c>
      <c r="AN20" s="210">
        <f>SUM(AN6:AN19)</f>
        <v>35</v>
      </c>
    </row>
    <row r="23" spans="1:40">
      <c r="A23" s="197"/>
    </row>
    <row r="24" spans="1:40">
      <c r="A24" s="197"/>
    </row>
    <row r="25" spans="1:40">
      <c r="A25" s="197"/>
    </row>
    <row r="26" spans="1:40">
      <c r="A26" s="197"/>
    </row>
    <row r="29" spans="1:40" ht="15">
      <c r="A29" s="398" t="s">
        <v>112</v>
      </c>
      <c r="B29" s="398"/>
      <c r="C29" s="398"/>
      <c r="D29" s="398"/>
      <c r="E29" s="398"/>
      <c r="F29" s="398"/>
    </row>
  </sheetData>
  <mergeCells count="18">
    <mergeCell ref="A1:AN2"/>
    <mergeCell ref="AA3:AB4"/>
    <mergeCell ref="AC3:AD4"/>
    <mergeCell ref="N3:R4"/>
    <mergeCell ref="AE3:AI4"/>
    <mergeCell ref="AJ3:AN4"/>
    <mergeCell ref="S3:T4"/>
    <mergeCell ref="A29:F29"/>
    <mergeCell ref="A3:A5"/>
    <mergeCell ref="U3:V4"/>
    <mergeCell ref="W3:X4"/>
    <mergeCell ref="Y3:Z4"/>
    <mergeCell ref="B3:C4"/>
    <mergeCell ref="D3:E4"/>
    <mergeCell ref="F3:G4"/>
    <mergeCell ref="H3:I4"/>
    <mergeCell ref="J3:K4"/>
    <mergeCell ref="L3:M4"/>
  </mergeCells>
  <pageMargins left="0.74803149606299213" right="0.74803149606299213" top="1.3775590551181101" bottom="1.3775590551181101" header="0.98385826771653495" footer="0.98385826771653495"/>
  <pageSetup paperSize="0" fitToWidth="0" fitToHeight="0" orientation="portrait" horizontalDpi="0" verticalDpi="0" copies="0"/>
  <headerFooter alignWithMargins="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
  <sheetViews>
    <sheetView workbookViewId="0">
      <selection sqref="A1:XFD1048576"/>
    </sheetView>
  </sheetViews>
  <sheetFormatPr defaultRowHeight="14.25"/>
  <cols>
    <col min="1" max="1" width="10.625" customWidth="1"/>
    <col min="2" max="2" width="12" customWidth="1"/>
    <col min="3" max="3" width="36.5" customWidth="1"/>
    <col min="4" max="4" width="21.625" customWidth="1"/>
    <col min="5" max="5" width="9.75" bestFit="1" customWidth="1"/>
    <col min="6" max="6" width="14" bestFit="1" customWidth="1"/>
    <col min="7" max="7" width="19.125" bestFit="1" customWidth="1"/>
  </cols>
  <sheetData>
    <row r="2" spans="2:7" ht="15.75" thickBot="1">
      <c r="B2" s="49" t="s">
        <v>87</v>
      </c>
      <c r="C2" s="50"/>
      <c r="D2" s="48"/>
      <c r="E2" s="5"/>
      <c r="F2" s="5"/>
      <c r="G2" s="34"/>
    </row>
    <row r="3" spans="2:7" ht="15">
      <c r="B3" s="54"/>
      <c r="C3" s="55"/>
      <c r="D3" s="56"/>
      <c r="E3" s="57"/>
      <c r="F3" s="57"/>
      <c r="G3" s="44"/>
    </row>
    <row r="4" spans="2:7">
      <c r="B4" s="39" t="s">
        <v>64</v>
      </c>
      <c r="C4" s="39" t="s">
        <v>65</v>
      </c>
      <c r="D4" s="92" t="s">
        <v>66</v>
      </c>
      <c r="E4" s="39" t="s">
        <v>67</v>
      </c>
      <c r="F4" s="39" t="s">
        <v>68</v>
      </c>
      <c r="G4" s="39" t="s">
        <v>69</v>
      </c>
    </row>
    <row r="5" spans="2:7">
      <c r="B5" s="53"/>
      <c r="C5" s="58"/>
      <c r="D5" s="59"/>
      <c r="E5" s="5"/>
      <c r="F5" s="5"/>
      <c r="G5" s="27"/>
    </row>
    <row r="6" spans="2:7">
      <c r="B6" s="53"/>
      <c r="C6" s="58"/>
      <c r="D6" s="59"/>
      <c r="E6" s="5"/>
      <c r="F6" s="5"/>
      <c r="G6" s="27"/>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
  <sheetViews>
    <sheetView workbookViewId="0">
      <selection sqref="A1:XFD1048576"/>
    </sheetView>
  </sheetViews>
  <sheetFormatPr defaultRowHeight="14.25"/>
  <cols>
    <col min="1" max="1" width="10.625" customWidth="1"/>
    <col min="2" max="2" width="9" customWidth="1"/>
    <col min="3" max="3" width="36.25" customWidth="1"/>
    <col min="4" max="4" width="19.5" customWidth="1"/>
    <col min="5" max="5" width="9.75" bestFit="1" customWidth="1"/>
    <col min="6" max="6" width="14" bestFit="1" customWidth="1"/>
    <col min="7" max="7" width="19.125" bestFit="1" customWidth="1"/>
  </cols>
  <sheetData>
    <row r="2" spans="2:7" ht="15.75" thickBot="1">
      <c r="B2" s="49" t="s">
        <v>88</v>
      </c>
      <c r="C2" s="50"/>
      <c r="D2" s="48"/>
      <c r="E2" s="5"/>
      <c r="F2" s="5"/>
      <c r="G2" s="34"/>
    </row>
    <row r="3" spans="2:7" ht="15">
      <c r="B3" s="54"/>
      <c r="C3" s="55"/>
      <c r="D3" s="56"/>
      <c r="E3" s="57"/>
      <c r="F3" s="57"/>
      <c r="G3" s="44"/>
    </row>
    <row r="4" spans="2:7">
      <c r="B4" s="39" t="s">
        <v>64</v>
      </c>
      <c r="C4" s="39" t="s">
        <v>65</v>
      </c>
      <c r="D4" s="92" t="s">
        <v>66</v>
      </c>
      <c r="E4" s="39" t="s">
        <v>67</v>
      </c>
      <c r="F4" s="39" t="s">
        <v>68</v>
      </c>
      <c r="G4" s="39" t="s">
        <v>69</v>
      </c>
    </row>
    <row r="5" spans="2:7">
      <c r="B5" s="53"/>
      <c r="C5" s="58"/>
      <c r="D5" s="59"/>
      <c r="E5" s="5"/>
      <c r="F5" s="5"/>
      <c r="G5" s="27"/>
    </row>
    <row r="6" spans="2:7">
      <c r="B6" s="53"/>
      <c r="C6" s="58"/>
      <c r="D6" s="59"/>
      <c r="E6" s="5"/>
      <c r="F6" s="5"/>
      <c r="G6" s="27"/>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
  <sheetViews>
    <sheetView workbookViewId="0">
      <selection sqref="A1:XFD1048576"/>
    </sheetView>
  </sheetViews>
  <sheetFormatPr defaultRowHeight="14.25"/>
  <cols>
    <col min="1" max="1" width="10.625" customWidth="1"/>
    <col min="2" max="2" width="9" customWidth="1"/>
    <col min="3" max="3" width="34.125" customWidth="1"/>
    <col min="4" max="4" width="19.75" customWidth="1"/>
    <col min="5" max="5" width="9.75" bestFit="1" customWidth="1"/>
    <col min="6" max="6" width="14" bestFit="1" customWidth="1"/>
    <col min="7" max="7" width="19.125" bestFit="1" customWidth="1"/>
  </cols>
  <sheetData>
    <row r="2" spans="2:7" ht="15.75" thickBot="1">
      <c r="B2" s="49" t="s">
        <v>90</v>
      </c>
      <c r="C2" s="50"/>
      <c r="D2" s="48"/>
      <c r="E2" s="5"/>
      <c r="F2" s="5"/>
      <c r="G2" s="34"/>
    </row>
    <row r="3" spans="2:7" ht="15">
      <c r="B3" s="54"/>
      <c r="C3" s="55"/>
      <c r="D3" s="56"/>
      <c r="E3" s="57"/>
      <c r="F3" s="57"/>
      <c r="G3" s="44"/>
    </row>
    <row r="4" spans="2:7">
      <c r="B4" s="39" t="s">
        <v>64</v>
      </c>
      <c r="C4" s="39" t="s">
        <v>65</v>
      </c>
      <c r="D4" s="92" t="s">
        <v>66</v>
      </c>
      <c r="E4" s="39" t="s">
        <v>67</v>
      </c>
      <c r="F4" s="39" t="s">
        <v>68</v>
      </c>
      <c r="G4" s="39" t="s">
        <v>69</v>
      </c>
    </row>
    <row r="5" spans="2:7">
      <c r="B5" s="53"/>
      <c r="C5" s="58"/>
      <c r="D5" s="59"/>
      <c r="E5" s="5"/>
      <c r="F5" s="5"/>
      <c r="G5" s="27"/>
    </row>
    <row r="6" spans="2:7">
      <c r="B6" s="53"/>
      <c r="C6" s="58"/>
      <c r="D6" s="59"/>
      <c r="E6" s="5"/>
      <c r="F6" s="5"/>
      <c r="G6" s="27"/>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
  <sheetViews>
    <sheetView workbookViewId="0">
      <selection sqref="A1:XFD1048576"/>
    </sheetView>
  </sheetViews>
  <sheetFormatPr defaultRowHeight="14.25"/>
  <cols>
    <col min="1" max="1" width="10.625" customWidth="1"/>
    <col min="2" max="2" width="16.875" customWidth="1"/>
    <col min="3" max="3" width="24.75" customWidth="1"/>
    <col min="4" max="4" width="12" customWidth="1"/>
    <col min="5" max="5" width="9.75" bestFit="1" customWidth="1"/>
    <col min="6" max="6" width="14" bestFit="1" customWidth="1"/>
    <col min="7" max="7" width="19.125" bestFit="1" customWidth="1"/>
  </cols>
  <sheetData>
    <row r="2" spans="2:7" ht="15.75" thickBot="1">
      <c r="B2" s="49" t="s">
        <v>91</v>
      </c>
      <c r="C2" s="50"/>
      <c r="D2" s="48"/>
      <c r="E2" s="5"/>
      <c r="F2" s="5"/>
      <c r="G2" s="34"/>
    </row>
    <row r="3" spans="2:7" ht="15">
      <c r="B3" s="54"/>
      <c r="C3" s="55"/>
      <c r="D3" s="56"/>
      <c r="E3" s="57"/>
      <c r="F3" s="57"/>
      <c r="G3" s="44"/>
    </row>
    <row r="4" spans="2:7">
      <c r="B4" s="39" t="s">
        <v>64</v>
      </c>
      <c r="C4" s="39" t="s">
        <v>65</v>
      </c>
      <c r="D4" s="92" t="s">
        <v>66</v>
      </c>
      <c r="E4" s="39" t="s">
        <v>67</v>
      </c>
      <c r="F4" s="39" t="s">
        <v>68</v>
      </c>
      <c r="G4" s="39" t="s">
        <v>69</v>
      </c>
    </row>
    <row r="5" spans="2:7">
      <c r="B5" s="53"/>
      <c r="C5" s="58"/>
      <c r="D5" s="59"/>
      <c r="E5" s="5"/>
      <c r="F5" s="5"/>
      <c r="G5" s="27"/>
    </row>
    <row r="6" spans="2:7">
      <c r="B6" s="53"/>
      <c r="C6" s="58"/>
      <c r="D6" s="59"/>
      <c r="E6" s="5"/>
      <c r="F6" s="5"/>
      <c r="G6" s="27"/>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
  <sheetViews>
    <sheetView workbookViewId="0">
      <selection sqref="A1:XFD1048576"/>
    </sheetView>
  </sheetViews>
  <sheetFormatPr defaultRowHeight="14.25"/>
  <cols>
    <col min="1" max="1" width="10.625" customWidth="1"/>
    <col min="2" max="2" width="11.75" customWidth="1"/>
    <col min="3" max="3" width="22.625" customWidth="1"/>
    <col min="4" max="4" width="18.5" customWidth="1"/>
    <col min="5" max="5" width="13.5" customWidth="1"/>
    <col min="6" max="6" width="14" bestFit="1" customWidth="1"/>
    <col min="7" max="7" width="19.125" bestFit="1" customWidth="1"/>
  </cols>
  <sheetData>
    <row r="2" spans="2:7" ht="15.75" thickBot="1">
      <c r="B2" s="49" t="s">
        <v>92</v>
      </c>
      <c r="C2" s="50"/>
      <c r="D2" s="48"/>
      <c r="E2" s="5"/>
      <c r="F2" s="5"/>
      <c r="G2" s="34"/>
    </row>
    <row r="3" spans="2:7" ht="15">
      <c r="B3" s="54"/>
      <c r="C3" s="55"/>
      <c r="D3" s="56"/>
      <c r="E3" s="57"/>
      <c r="F3" s="57"/>
      <c r="G3" s="44"/>
    </row>
    <row r="4" spans="2:7">
      <c r="B4" s="39" t="s">
        <v>64</v>
      </c>
      <c r="C4" s="39" t="s">
        <v>65</v>
      </c>
      <c r="D4" s="92" t="s">
        <v>66</v>
      </c>
      <c r="E4" s="39" t="s">
        <v>67</v>
      </c>
      <c r="F4" s="39" t="s">
        <v>68</v>
      </c>
      <c r="G4" s="39" t="s">
        <v>69</v>
      </c>
    </row>
    <row r="5" spans="2:7">
      <c r="B5" s="53"/>
      <c r="C5" s="58"/>
      <c r="D5" s="59"/>
      <c r="E5" s="5"/>
      <c r="F5" s="5"/>
      <c r="G5" s="27"/>
    </row>
    <row r="6" spans="2:7">
      <c r="B6" s="53"/>
      <c r="C6" s="58"/>
      <c r="D6" s="59"/>
      <c r="E6" s="5"/>
      <c r="F6" s="5"/>
      <c r="G6" s="27"/>
    </row>
  </sheetData>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V109"/>
  <sheetViews>
    <sheetView zoomScaleNormal="100" workbookViewId="0">
      <pane xSplit="1" ySplit="7" topLeftCell="AA11" activePane="bottomRight" state="frozen"/>
      <selection activeCell="AC23" sqref="AC23"/>
      <selection pane="topRight" activeCell="AC23" sqref="AC23"/>
      <selection pane="bottomLeft" activeCell="AC23" sqref="AC23"/>
      <selection pane="bottomRight" activeCell="AH11" sqref="AG11:AH11"/>
    </sheetView>
  </sheetViews>
  <sheetFormatPr defaultRowHeight="14.25"/>
  <cols>
    <col min="1" max="1" width="41.5" bestFit="1" customWidth="1"/>
    <col min="2" max="2" width="11.625" bestFit="1" customWidth="1"/>
    <col min="3" max="3" width="9.25" bestFit="1" customWidth="1"/>
    <col min="4" max="4" width="11.625" bestFit="1" customWidth="1"/>
    <col min="5" max="5" width="9.25" bestFit="1" customWidth="1"/>
    <col min="6" max="6" width="11.625" bestFit="1" customWidth="1"/>
    <col min="7" max="7" width="9.25" bestFit="1" customWidth="1"/>
    <col min="8" max="8" width="11.625" bestFit="1" customWidth="1"/>
    <col min="9" max="9" width="9.25" bestFit="1" customWidth="1"/>
    <col min="10" max="10" width="11.625" bestFit="1" customWidth="1"/>
    <col min="11" max="11" width="9.25" bestFit="1" customWidth="1"/>
    <col min="12" max="12" width="11.625" bestFit="1" customWidth="1"/>
    <col min="13" max="13" width="9.25" bestFit="1" customWidth="1"/>
    <col min="14" max="14" width="11.625" bestFit="1" customWidth="1"/>
    <col min="15" max="15" width="9.25" bestFit="1" customWidth="1"/>
    <col min="16" max="16" width="11.625" bestFit="1" customWidth="1"/>
    <col min="17" max="17" width="9.25" bestFit="1" customWidth="1"/>
    <col min="18" max="18" width="11.625" bestFit="1" customWidth="1"/>
    <col min="19" max="19" width="9.25" bestFit="1" customWidth="1"/>
    <col min="20" max="20" width="11.625" bestFit="1" customWidth="1"/>
    <col min="21" max="21" width="9.25" bestFit="1" customWidth="1"/>
    <col min="22" max="22" width="11.625" bestFit="1" customWidth="1"/>
    <col min="23" max="23" width="9.25" bestFit="1" customWidth="1"/>
    <col min="24" max="24" width="11.625" bestFit="1" customWidth="1"/>
    <col min="25" max="25" width="9.25" bestFit="1" customWidth="1"/>
    <col min="26" max="26" width="11.625" bestFit="1" customWidth="1"/>
    <col min="27" max="27" width="9.25" bestFit="1" customWidth="1"/>
    <col min="28" max="28" width="11.625" bestFit="1" customWidth="1"/>
    <col min="29" max="29" width="9.25" bestFit="1" customWidth="1"/>
    <col min="30" max="30" width="13.25" bestFit="1" customWidth="1"/>
    <col min="31" max="31" width="10.375" bestFit="1" customWidth="1"/>
    <col min="32" max="32" width="18.75" bestFit="1" customWidth="1"/>
    <col min="33" max="33" width="18.625" bestFit="1" customWidth="1"/>
    <col min="34" max="34" width="18.5" customWidth="1"/>
    <col min="35" max="1021" width="12.375" customWidth="1"/>
    <col min="1022" max="1022" width="9" customWidth="1"/>
  </cols>
  <sheetData>
    <row r="1" spans="1:1010">
      <c r="A1" s="61"/>
      <c r="B1" s="61"/>
      <c r="C1" s="61"/>
      <c r="D1" s="61"/>
      <c r="E1" s="61"/>
      <c r="F1" s="61"/>
      <c r="G1" s="61"/>
      <c r="H1" s="61"/>
      <c r="I1" s="61"/>
      <c r="J1" s="61"/>
      <c r="K1" s="61"/>
      <c r="L1" s="61"/>
      <c r="M1" s="61"/>
      <c r="N1" s="61"/>
      <c r="O1" s="61"/>
      <c r="P1" s="61"/>
      <c r="Q1" s="61"/>
      <c r="R1" s="62"/>
      <c r="S1" s="62"/>
      <c r="T1" s="62"/>
      <c r="U1" s="62"/>
      <c r="V1" s="62"/>
      <c r="W1" s="62"/>
      <c r="X1" s="62"/>
      <c r="Y1" s="62"/>
      <c r="Z1" s="62"/>
      <c r="AA1" s="62"/>
      <c r="AB1" s="62"/>
      <c r="AC1" s="62"/>
    </row>
    <row r="2" spans="1:1010" ht="12.75" customHeight="1">
      <c r="A2" s="61"/>
      <c r="B2" s="61"/>
      <c r="C2" s="61"/>
      <c r="D2" s="61"/>
      <c r="E2" s="61"/>
      <c r="F2" s="61"/>
      <c r="G2" s="61"/>
      <c r="H2" s="61"/>
      <c r="I2" s="61"/>
      <c r="J2" s="61"/>
      <c r="K2" s="61"/>
      <c r="L2" s="61"/>
      <c r="M2" s="61"/>
      <c r="N2" s="61"/>
      <c r="O2" s="61"/>
      <c r="P2" s="61"/>
      <c r="Q2" s="61"/>
      <c r="R2" s="62"/>
      <c r="S2" s="62"/>
      <c r="T2" s="62"/>
      <c r="U2" s="62"/>
      <c r="V2" s="62"/>
      <c r="W2" s="62"/>
      <c r="X2" s="62"/>
      <c r="Y2" s="62"/>
      <c r="Z2" s="62"/>
      <c r="AA2" s="62"/>
      <c r="AB2" s="62"/>
      <c r="AC2" s="62"/>
    </row>
    <row r="3" spans="1:1010" ht="12.75" customHeight="1">
      <c r="A3" s="61"/>
      <c r="B3" s="61"/>
      <c r="C3" s="63"/>
      <c r="D3" s="63"/>
      <c r="E3" s="63"/>
      <c r="F3" s="63"/>
      <c r="G3" s="63"/>
      <c r="H3" s="63"/>
      <c r="I3" s="63"/>
      <c r="J3" s="63"/>
      <c r="K3" s="63"/>
      <c r="L3" s="63"/>
      <c r="M3" s="63"/>
      <c r="N3" s="64"/>
      <c r="O3" s="64"/>
      <c r="P3" s="65"/>
      <c r="Q3" s="65"/>
      <c r="R3" s="66"/>
      <c r="S3" s="66"/>
      <c r="T3" s="66"/>
      <c r="U3" s="66"/>
      <c r="V3" s="66"/>
      <c r="W3" s="66"/>
      <c r="X3" s="66"/>
      <c r="Y3" s="66"/>
      <c r="Z3" s="66"/>
      <c r="AA3" s="66"/>
      <c r="AB3" s="66"/>
      <c r="AC3" s="66"/>
      <c r="AD3" s="69"/>
      <c r="AE3" s="69"/>
      <c r="AF3" s="69"/>
      <c r="AG3" s="95">
        <f>COUNTIFS(Projetos!$C$7:$C$1048576,$A6,Projetos!$I$7:$I$1048576,"Aprovado",Projetos!$C$7:$C$1048576,$A6,Projetos!$J$7:$J$1048576,"Sancionado")</f>
        <v>0</v>
      </c>
    </row>
    <row r="4" spans="1:1010" ht="12.75" customHeight="1">
      <c r="A4" s="392" t="s">
        <v>15</v>
      </c>
      <c r="B4" s="392" t="s">
        <v>16</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5" t="s">
        <v>14</v>
      </c>
      <c r="AE4" s="395"/>
      <c r="AF4" s="395"/>
      <c r="AG4" s="395"/>
      <c r="AH4" s="395"/>
    </row>
    <row r="5" spans="1:1010" ht="12.75" customHeight="1">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5"/>
      <c r="AE5" s="395"/>
      <c r="AF5" s="395"/>
      <c r="AG5" s="395"/>
      <c r="AH5" s="395"/>
    </row>
    <row r="6" spans="1:1010" ht="12.75" customHeight="1">
      <c r="A6" s="392"/>
      <c r="B6" s="393" t="str">
        <f>Projetos_Por_Vereador!A6</f>
        <v>Abraão da Melgil</v>
      </c>
      <c r="C6" s="394"/>
      <c r="D6" s="397" t="str">
        <f>Projetos_Por_Vereador!A7</f>
        <v>Adriana de Vander</v>
      </c>
      <c r="E6" s="390"/>
      <c r="F6" s="389" t="str">
        <f>Projetos_Por_Vereador!A8</f>
        <v>Amarildo Orelha</v>
      </c>
      <c r="G6" s="390"/>
      <c r="H6" s="389" t="str">
        <f>Projetos_Por_Vereador!A9</f>
        <v>Bebeto do Rio Seco</v>
      </c>
      <c r="I6" s="390"/>
      <c r="J6" s="389" t="str">
        <f>Projetos_Por_Vereador!A10</f>
        <v>Bruno Pinheiro</v>
      </c>
      <c r="K6" s="390"/>
      <c r="L6" s="389" t="str">
        <f>Projetos_Por_Vereador!A11</f>
        <v>Dinei do Raio X</v>
      </c>
      <c r="M6" s="390"/>
      <c r="N6" s="389" t="str">
        <f>Projetos_Por_Vereador!A12</f>
        <v>Dra Raquel</v>
      </c>
      <c r="O6" s="390"/>
      <c r="P6" s="389" t="str">
        <f>Projetos_Por_Vereador!A13</f>
        <v>Eduardo Melo</v>
      </c>
      <c r="Q6" s="390"/>
      <c r="R6" s="389" t="str">
        <f>Projetos_Por_Vereador!A14</f>
        <v>Elisia Rangel</v>
      </c>
      <c r="S6" s="390"/>
      <c r="T6" s="389" t="str">
        <f>Projetos_Por_Vereador!A15</f>
        <v>Heber Kilinho</v>
      </c>
      <c r="U6" s="390"/>
      <c r="V6" s="389" t="str">
        <f>Projetos_Por_Vereador!A16</f>
        <v>Roger Gomes</v>
      </c>
      <c r="W6" s="390"/>
      <c r="X6" s="389" t="str">
        <f>Projetos_Por_Vereador!A17</f>
        <v>Vaguinho da Marmoraria</v>
      </c>
      <c r="Y6" s="390"/>
      <c r="Z6" s="389" t="str">
        <f>Projetos_Por_Vereador!A18</f>
        <v>Vanildo</v>
      </c>
      <c r="AA6" s="390"/>
      <c r="AB6" s="389" t="str">
        <f>Projetos_Por_Vereador!A19</f>
        <v>Poder Executivo</v>
      </c>
      <c r="AC6" s="390"/>
      <c r="AD6" s="396"/>
      <c r="AE6" s="396"/>
      <c r="AF6" s="396"/>
      <c r="AG6" s="396"/>
      <c r="AH6" s="396"/>
    </row>
    <row r="7" spans="1:1010" ht="45">
      <c r="A7" s="392"/>
      <c r="B7" s="101" t="s">
        <v>17</v>
      </c>
      <c r="C7" s="102" t="s">
        <v>18</v>
      </c>
      <c r="D7" s="103" t="s">
        <v>17</v>
      </c>
      <c r="E7" s="104" t="s">
        <v>18</v>
      </c>
      <c r="F7" s="104" t="s">
        <v>17</v>
      </c>
      <c r="G7" s="104" t="s">
        <v>18</v>
      </c>
      <c r="H7" s="104" t="s">
        <v>17</v>
      </c>
      <c r="I7" s="104" t="s">
        <v>18</v>
      </c>
      <c r="J7" s="104" t="s">
        <v>17</v>
      </c>
      <c r="K7" s="104" t="s">
        <v>18</v>
      </c>
      <c r="L7" s="104" t="s">
        <v>17</v>
      </c>
      <c r="M7" s="104" t="s">
        <v>18</v>
      </c>
      <c r="N7" s="104" t="s">
        <v>17</v>
      </c>
      <c r="O7" s="104" t="s">
        <v>18</v>
      </c>
      <c r="P7" s="104" t="s">
        <v>17</v>
      </c>
      <c r="Q7" s="104" t="s">
        <v>18</v>
      </c>
      <c r="R7" s="104" t="s">
        <v>17</v>
      </c>
      <c r="S7" s="104" t="s">
        <v>18</v>
      </c>
      <c r="T7" s="104" t="s">
        <v>17</v>
      </c>
      <c r="U7" s="104" t="s">
        <v>18</v>
      </c>
      <c r="V7" s="104" t="s">
        <v>17</v>
      </c>
      <c r="W7" s="104" t="s">
        <v>18</v>
      </c>
      <c r="X7" s="104" t="s">
        <v>17</v>
      </c>
      <c r="Y7" s="104" t="s">
        <v>18</v>
      </c>
      <c r="Z7" s="104" t="s">
        <v>17</v>
      </c>
      <c r="AA7" s="104" t="s">
        <v>18</v>
      </c>
      <c r="AB7" s="104" t="s">
        <v>17</v>
      </c>
      <c r="AC7" s="104" t="s">
        <v>18</v>
      </c>
      <c r="AD7" s="108" t="s">
        <v>17</v>
      </c>
      <c r="AE7" s="108" t="s">
        <v>18</v>
      </c>
      <c r="AF7" s="109" t="s">
        <v>19</v>
      </c>
      <c r="AG7" s="209" t="s">
        <v>109</v>
      </c>
      <c r="AH7" s="209" t="s">
        <v>110</v>
      </c>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c r="SF7" s="21"/>
      <c r="SG7" s="21"/>
      <c r="SH7" s="21"/>
      <c r="SI7" s="21"/>
      <c r="SJ7" s="21"/>
      <c r="SK7" s="21"/>
      <c r="SL7" s="21"/>
      <c r="SM7" s="21"/>
      <c r="SN7" s="21"/>
      <c r="SO7" s="21"/>
      <c r="SP7" s="21"/>
      <c r="SQ7" s="21"/>
      <c r="SR7" s="21"/>
      <c r="SS7" s="21"/>
      <c r="ST7" s="21"/>
      <c r="SU7" s="21"/>
      <c r="SV7" s="21"/>
      <c r="SW7" s="21"/>
      <c r="SX7" s="21"/>
      <c r="SY7" s="21"/>
      <c r="SZ7" s="21"/>
      <c r="TA7" s="21"/>
      <c r="TB7" s="21"/>
      <c r="TC7" s="21"/>
      <c r="TD7" s="21"/>
      <c r="TE7" s="21"/>
      <c r="TF7" s="21"/>
      <c r="TG7" s="21"/>
      <c r="TH7" s="21"/>
      <c r="TI7" s="21"/>
      <c r="TJ7" s="21"/>
      <c r="TK7" s="21"/>
      <c r="TL7" s="21"/>
      <c r="TM7" s="21"/>
      <c r="TN7" s="21"/>
      <c r="TO7" s="21"/>
      <c r="TP7" s="21"/>
      <c r="TQ7" s="21"/>
      <c r="TR7" s="21"/>
      <c r="TS7" s="21"/>
      <c r="TT7" s="21"/>
      <c r="TU7" s="21"/>
      <c r="TV7" s="21"/>
      <c r="TW7" s="21"/>
      <c r="TX7" s="21"/>
      <c r="TY7" s="21"/>
      <c r="TZ7" s="21"/>
      <c r="UA7" s="21"/>
      <c r="UB7" s="21"/>
      <c r="UC7" s="21"/>
      <c r="UD7" s="21"/>
      <c r="UE7" s="21"/>
      <c r="UF7" s="21"/>
      <c r="UG7" s="21"/>
      <c r="UH7" s="21"/>
      <c r="UI7" s="21"/>
      <c r="UJ7" s="21"/>
      <c r="UK7" s="21"/>
      <c r="UL7" s="21"/>
      <c r="UM7" s="21"/>
      <c r="UN7" s="21"/>
      <c r="UO7" s="21"/>
      <c r="UP7" s="21"/>
      <c r="UQ7" s="21"/>
      <c r="UR7" s="21"/>
      <c r="US7" s="21"/>
      <c r="UT7" s="21"/>
      <c r="UU7" s="21"/>
      <c r="UV7" s="21"/>
      <c r="UW7" s="21"/>
      <c r="UX7" s="21"/>
      <c r="UY7" s="21"/>
      <c r="UZ7" s="21"/>
      <c r="VA7" s="21"/>
      <c r="VB7" s="21"/>
      <c r="VC7" s="21"/>
      <c r="VD7" s="21"/>
      <c r="VE7" s="21"/>
      <c r="VF7" s="21"/>
      <c r="VG7" s="21"/>
      <c r="VH7" s="21"/>
      <c r="VI7" s="21"/>
      <c r="VJ7" s="21"/>
      <c r="VK7" s="21"/>
      <c r="VL7" s="21"/>
      <c r="VM7" s="21"/>
      <c r="VN7" s="21"/>
      <c r="VO7" s="21"/>
      <c r="VP7" s="21"/>
      <c r="VQ7" s="21"/>
      <c r="VR7" s="21"/>
      <c r="VS7" s="21"/>
      <c r="VT7" s="21"/>
      <c r="VU7" s="21"/>
      <c r="VV7" s="21"/>
      <c r="VW7" s="21"/>
      <c r="VX7" s="21"/>
      <c r="VY7" s="21"/>
      <c r="VZ7" s="21"/>
      <c r="WA7" s="21"/>
      <c r="WB7" s="21"/>
      <c r="WC7" s="21"/>
      <c r="WD7" s="21"/>
      <c r="WE7" s="21"/>
      <c r="WF7" s="21"/>
      <c r="WG7" s="21"/>
      <c r="WH7" s="21"/>
      <c r="WI7" s="21"/>
      <c r="WJ7" s="21"/>
      <c r="WK7" s="21"/>
      <c r="WL7" s="21"/>
      <c r="WM7" s="21"/>
      <c r="WN7" s="21"/>
      <c r="WO7" s="21"/>
      <c r="WP7" s="21"/>
      <c r="WQ7" s="21"/>
      <c r="WR7" s="21"/>
      <c r="WS7" s="21"/>
      <c r="WT7" s="21"/>
      <c r="WU7" s="21"/>
      <c r="WV7" s="21"/>
      <c r="WW7" s="21"/>
      <c r="WX7" s="21"/>
      <c r="WY7" s="21"/>
      <c r="WZ7" s="21"/>
      <c r="XA7" s="21"/>
      <c r="XB7" s="21"/>
      <c r="XC7" s="21"/>
      <c r="XD7" s="21"/>
      <c r="XE7" s="21"/>
      <c r="XF7" s="21"/>
      <c r="XG7" s="21"/>
      <c r="XH7" s="21"/>
      <c r="XI7" s="21"/>
      <c r="XJ7" s="21"/>
      <c r="XK7" s="21"/>
      <c r="XL7" s="21"/>
      <c r="XM7" s="21"/>
      <c r="XN7" s="21"/>
      <c r="XO7" s="21"/>
      <c r="XP7" s="21"/>
      <c r="XQ7" s="21"/>
      <c r="XR7" s="21"/>
      <c r="XS7" s="21"/>
      <c r="XT7" s="21"/>
      <c r="XU7" s="21"/>
      <c r="XV7" s="21"/>
      <c r="XW7" s="21"/>
      <c r="XX7" s="21"/>
      <c r="XY7" s="21"/>
      <c r="XZ7" s="21"/>
      <c r="YA7" s="21"/>
      <c r="YB7" s="21"/>
      <c r="YC7" s="21"/>
      <c r="YD7" s="21"/>
      <c r="YE7" s="21"/>
      <c r="YF7" s="21"/>
      <c r="YG7" s="21"/>
      <c r="YH7" s="21"/>
      <c r="YI7" s="21"/>
      <c r="YJ7" s="21"/>
      <c r="YK7" s="21"/>
      <c r="YL7" s="21"/>
      <c r="YM7" s="21"/>
      <c r="YN7" s="21"/>
      <c r="YO7" s="21"/>
      <c r="YP7" s="21"/>
      <c r="YQ7" s="21"/>
      <c r="YR7" s="21"/>
      <c r="YS7" s="21"/>
      <c r="YT7" s="21"/>
      <c r="YU7" s="21"/>
      <c r="YV7" s="21"/>
      <c r="YW7" s="21"/>
      <c r="YX7" s="21"/>
      <c r="YY7" s="21"/>
      <c r="YZ7" s="21"/>
      <c r="ZA7" s="21"/>
      <c r="ZB7" s="21"/>
      <c r="ZC7" s="21"/>
      <c r="ZD7" s="21"/>
      <c r="ZE7" s="21"/>
      <c r="ZF7" s="21"/>
      <c r="ZG7" s="21"/>
      <c r="ZH7" s="21"/>
      <c r="ZI7" s="21"/>
      <c r="ZJ7" s="21"/>
      <c r="ZK7" s="21"/>
      <c r="ZL7" s="21"/>
      <c r="ZM7" s="21"/>
      <c r="ZN7" s="21"/>
      <c r="ZO7" s="21"/>
      <c r="ZP7" s="21"/>
      <c r="ZQ7" s="21"/>
      <c r="ZR7" s="21"/>
      <c r="ZS7" s="21"/>
      <c r="ZT7" s="21"/>
      <c r="ZU7" s="21"/>
      <c r="ZV7" s="21"/>
      <c r="ZW7" s="21"/>
      <c r="ZX7" s="21"/>
      <c r="ZY7" s="21"/>
      <c r="ZZ7" s="21"/>
      <c r="AAA7" s="21"/>
      <c r="AAB7" s="21"/>
      <c r="AAC7" s="21"/>
      <c r="AAD7" s="21"/>
      <c r="AAE7" s="21"/>
      <c r="AAF7" s="21"/>
      <c r="AAG7" s="21"/>
      <c r="AAH7" s="21"/>
      <c r="AAI7" s="21"/>
      <c r="AAJ7" s="21"/>
      <c r="AAK7" s="21"/>
      <c r="AAL7" s="21"/>
      <c r="AAM7" s="21"/>
      <c r="AAN7" s="21"/>
      <c r="AAO7" s="21"/>
      <c r="AAP7" s="21"/>
      <c r="AAQ7" s="21"/>
      <c r="AAR7" s="21"/>
      <c r="AAS7" s="21"/>
      <c r="AAT7" s="21"/>
      <c r="AAU7" s="21"/>
      <c r="AAV7" s="21"/>
      <c r="AAW7" s="21"/>
      <c r="AAX7" s="21"/>
      <c r="AAY7" s="21"/>
      <c r="AAZ7" s="21"/>
      <c r="ABA7" s="21"/>
      <c r="ABB7" s="21"/>
      <c r="ABC7" s="21"/>
      <c r="ABD7" s="21"/>
      <c r="ABE7" s="21"/>
      <c r="ABF7" s="21"/>
      <c r="ABG7" s="21"/>
      <c r="ABH7" s="21"/>
      <c r="ABI7" s="21"/>
      <c r="ABJ7" s="21"/>
      <c r="ABK7" s="21"/>
      <c r="ABL7" s="21"/>
      <c r="ABM7" s="21"/>
      <c r="ABN7" s="21"/>
      <c r="ABO7" s="21"/>
      <c r="ABP7" s="21"/>
      <c r="ABQ7" s="21"/>
      <c r="ABR7" s="21"/>
      <c r="ABS7" s="21"/>
      <c r="ABT7" s="21"/>
      <c r="ABU7" s="21"/>
      <c r="ABV7" s="21"/>
      <c r="ABW7" s="21"/>
      <c r="ABX7" s="21"/>
      <c r="ABY7" s="21"/>
      <c r="ABZ7" s="21"/>
      <c r="ACA7" s="21"/>
      <c r="ACB7" s="21"/>
      <c r="ACC7" s="21"/>
      <c r="ACD7" s="21"/>
      <c r="ACE7" s="21"/>
      <c r="ACF7" s="21"/>
      <c r="ACG7" s="21"/>
      <c r="ACH7" s="21"/>
      <c r="ACI7" s="21"/>
      <c r="ACJ7" s="21"/>
      <c r="ACK7" s="21"/>
      <c r="ACL7" s="21"/>
      <c r="ACM7" s="21"/>
      <c r="ACN7" s="21"/>
      <c r="ACO7" s="21"/>
      <c r="ACP7" s="21"/>
      <c r="ACQ7" s="21"/>
      <c r="ACR7" s="21"/>
      <c r="ACS7" s="21"/>
      <c r="ACT7" s="21"/>
      <c r="ACU7" s="21"/>
      <c r="ACV7" s="21"/>
      <c r="ACW7" s="21"/>
      <c r="ACX7" s="21"/>
      <c r="ACY7" s="21"/>
      <c r="ACZ7" s="21"/>
      <c r="ADA7" s="21"/>
      <c r="ADB7" s="21"/>
      <c r="ADC7" s="21"/>
      <c r="ADD7" s="21"/>
      <c r="ADE7" s="21"/>
      <c r="ADF7" s="21"/>
      <c r="ADG7" s="21"/>
      <c r="ADH7" s="21"/>
      <c r="ADI7" s="21"/>
      <c r="ADJ7" s="21"/>
      <c r="ADK7" s="21"/>
      <c r="ADL7" s="21"/>
      <c r="ADM7" s="21"/>
      <c r="ADN7" s="21"/>
      <c r="ADO7" s="21"/>
      <c r="ADP7" s="21"/>
      <c r="ADQ7" s="21"/>
      <c r="ADR7" s="21"/>
      <c r="ADS7" s="21"/>
      <c r="ADT7" s="21"/>
      <c r="ADU7" s="21"/>
      <c r="ADV7" s="21"/>
      <c r="ADW7" s="21"/>
      <c r="ADX7" s="21"/>
      <c r="ADY7" s="21"/>
      <c r="ADZ7" s="21"/>
      <c r="AEA7" s="21"/>
      <c r="AEB7" s="21"/>
      <c r="AEC7" s="21"/>
      <c r="AED7" s="21"/>
      <c r="AEE7" s="21"/>
      <c r="AEF7" s="21"/>
      <c r="AEG7" s="21"/>
      <c r="AEH7" s="21"/>
      <c r="AEI7" s="21"/>
      <c r="AEJ7" s="21"/>
      <c r="AEK7" s="21"/>
      <c r="AEL7" s="21"/>
      <c r="AEM7" s="21"/>
      <c r="AEN7" s="21"/>
      <c r="AEO7" s="21"/>
      <c r="AEP7" s="21"/>
      <c r="AEQ7" s="21"/>
      <c r="AER7" s="21"/>
      <c r="AES7" s="21"/>
      <c r="AET7" s="21"/>
      <c r="AEU7" s="21"/>
      <c r="AEV7" s="21"/>
      <c r="AEW7" s="21"/>
      <c r="AEX7" s="21"/>
      <c r="AEY7" s="21"/>
      <c r="AEZ7" s="21"/>
      <c r="AFA7" s="21"/>
      <c r="AFB7" s="21"/>
      <c r="AFC7" s="21"/>
      <c r="AFD7" s="21"/>
      <c r="AFE7" s="21"/>
      <c r="AFF7" s="21"/>
      <c r="AFG7" s="21"/>
      <c r="AFH7" s="21"/>
      <c r="AFI7" s="21"/>
      <c r="AFJ7" s="21"/>
      <c r="AFK7" s="21"/>
      <c r="AFL7" s="21"/>
      <c r="AFM7" s="21"/>
      <c r="AFN7" s="21"/>
      <c r="AFO7" s="21"/>
      <c r="AFP7" s="21"/>
      <c r="AFQ7" s="21"/>
      <c r="AFR7" s="21"/>
      <c r="AFS7" s="21"/>
      <c r="AFT7" s="21"/>
      <c r="AFU7" s="21"/>
      <c r="AFV7" s="21"/>
      <c r="AFW7" s="21"/>
      <c r="AFX7" s="21"/>
      <c r="AFY7" s="21"/>
      <c r="AFZ7" s="21"/>
      <c r="AGA7" s="21"/>
      <c r="AGB7" s="21"/>
      <c r="AGC7" s="21"/>
      <c r="AGD7" s="21"/>
      <c r="AGE7" s="21"/>
      <c r="AGF7" s="21"/>
      <c r="AGG7" s="21"/>
      <c r="AGH7" s="21"/>
      <c r="AGI7" s="21"/>
      <c r="AGJ7" s="21"/>
      <c r="AGK7" s="21"/>
      <c r="AGL7" s="21"/>
      <c r="AGM7" s="21"/>
      <c r="AGN7" s="21"/>
      <c r="AGO7" s="21"/>
      <c r="AGP7" s="21"/>
      <c r="AGQ7" s="21"/>
      <c r="AGR7" s="21"/>
      <c r="AGS7" s="21"/>
      <c r="AGT7" s="21"/>
      <c r="AGU7" s="21"/>
      <c r="AGV7" s="21"/>
      <c r="AGW7" s="21"/>
      <c r="AGX7" s="21"/>
      <c r="AGY7" s="21"/>
      <c r="AGZ7" s="21"/>
      <c r="AHA7" s="21"/>
      <c r="AHB7" s="21"/>
      <c r="AHC7" s="21"/>
      <c r="AHD7" s="21"/>
      <c r="AHE7" s="21"/>
      <c r="AHF7" s="21"/>
      <c r="AHG7" s="21"/>
      <c r="AHH7" s="21"/>
      <c r="AHI7" s="21"/>
      <c r="AHJ7" s="21"/>
      <c r="AHK7" s="21"/>
      <c r="AHL7" s="21"/>
      <c r="AHM7" s="21"/>
      <c r="AHN7" s="21"/>
      <c r="AHO7" s="21"/>
      <c r="AHP7" s="21"/>
      <c r="AHQ7" s="21"/>
      <c r="AHR7" s="21"/>
      <c r="AHS7" s="21"/>
      <c r="AHT7" s="21"/>
      <c r="AHU7" s="21"/>
      <c r="AHV7" s="21"/>
      <c r="AHW7" s="21"/>
      <c r="AHX7" s="21"/>
      <c r="AHY7" s="21"/>
      <c r="AHZ7" s="21"/>
      <c r="AIA7" s="21"/>
      <c r="AIB7" s="21"/>
      <c r="AIC7" s="21"/>
      <c r="AID7" s="21"/>
      <c r="AIE7" s="21"/>
      <c r="AIF7" s="21"/>
      <c r="AIG7" s="21"/>
      <c r="AIH7" s="21"/>
      <c r="AII7" s="21"/>
      <c r="AIJ7" s="21"/>
      <c r="AIK7" s="21"/>
      <c r="AIL7" s="21"/>
      <c r="AIM7" s="21"/>
      <c r="AIN7" s="21"/>
      <c r="AIO7" s="21"/>
      <c r="AIP7" s="21"/>
      <c r="AIQ7" s="21"/>
      <c r="AIR7" s="21"/>
      <c r="AIS7" s="21"/>
      <c r="AIT7" s="21"/>
      <c r="AIU7" s="21"/>
      <c r="AIV7" s="21"/>
      <c r="AIW7" s="21"/>
      <c r="AIX7" s="21"/>
      <c r="AIY7" s="21"/>
      <c r="AIZ7" s="21"/>
      <c r="AJA7" s="21"/>
      <c r="AJB7" s="21"/>
      <c r="AJC7" s="21"/>
      <c r="AJD7" s="21"/>
      <c r="AJE7" s="21"/>
      <c r="AJF7" s="21"/>
      <c r="AJG7" s="21"/>
      <c r="AJH7" s="21"/>
      <c r="AJI7" s="21"/>
      <c r="AJJ7" s="21"/>
      <c r="AJK7" s="21"/>
      <c r="AJL7" s="21"/>
      <c r="AJM7" s="21"/>
      <c r="AJN7" s="21"/>
      <c r="AJO7" s="21"/>
      <c r="AJP7" s="21"/>
      <c r="AJQ7" s="21"/>
      <c r="AJR7" s="21"/>
      <c r="AJS7" s="21"/>
      <c r="AJT7" s="21"/>
      <c r="AJU7" s="21"/>
      <c r="AJV7" s="21"/>
      <c r="AJW7" s="21"/>
      <c r="AJX7" s="21"/>
      <c r="AJY7" s="21"/>
      <c r="AJZ7" s="21"/>
      <c r="AKA7" s="21"/>
      <c r="AKB7" s="21"/>
      <c r="AKC7" s="21"/>
      <c r="AKD7" s="21"/>
      <c r="AKE7" s="21"/>
      <c r="AKF7" s="21"/>
      <c r="AKG7" s="21"/>
      <c r="AKH7" s="21"/>
      <c r="AKI7" s="21"/>
      <c r="AKJ7" s="21"/>
      <c r="AKK7" s="21"/>
      <c r="AKL7" s="21"/>
      <c r="AKM7" s="21"/>
      <c r="AKN7" s="21"/>
      <c r="AKO7" s="21"/>
      <c r="AKP7" s="21"/>
      <c r="AKQ7" s="21"/>
      <c r="AKR7" s="21"/>
      <c r="AKS7" s="21"/>
      <c r="AKT7" s="21"/>
      <c r="AKU7" s="21"/>
      <c r="AKV7" s="21"/>
      <c r="AKW7" s="21"/>
      <c r="AKX7" s="21"/>
      <c r="AKY7" s="21"/>
      <c r="AKZ7" s="21"/>
      <c r="ALA7" s="21"/>
      <c r="ALB7" s="21"/>
      <c r="ALC7" s="21"/>
      <c r="ALD7" s="21"/>
      <c r="ALE7" s="21"/>
      <c r="ALF7" s="21"/>
      <c r="ALG7" s="21"/>
      <c r="ALH7" s="21"/>
      <c r="ALI7" s="21"/>
      <c r="ALJ7" s="21"/>
      <c r="ALK7" s="21"/>
      <c r="ALL7" s="21"/>
      <c r="ALM7" s="21"/>
      <c r="ALN7" s="21"/>
      <c r="ALO7" s="21"/>
      <c r="ALP7" s="21"/>
      <c r="ALQ7" s="21"/>
      <c r="ALR7" s="21"/>
      <c r="ALS7" s="21"/>
      <c r="ALT7" s="21"/>
      <c r="ALU7" s="21"/>
      <c r="ALV7" s="21"/>
    </row>
    <row r="8" spans="1:1010" ht="12.75" customHeight="1">
      <c r="A8" s="98" t="s">
        <v>93</v>
      </c>
      <c r="B8" s="105">
        <f>COUNTIFS(Projetos!$H$7:$H$1048576,$A8,Projetos!$C$7:$C$1048576,B$6)</f>
        <v>1</v>
      </c>
      <c r="C8" s="106">
        <f>COUNTIFS(Projetos!$H$7:$H$1048576,$A8,Projetos!$C$7:$C$1048576,B$6,Projetos!$I$7:$I$1048576,"Aprovado")</f>
        <v>0</v>
      </c>
      <c r="D8" s="107">
        <f>COUNTIFS(Projetos!$H$7:$H$1048576,$A8,Projetos!$C$7:$C$1048576,D$6)</f>
        <v>0</v>
      </c>
      <c r="E8" s="107">
        <f>COUNTIFS(Projetos!$H$7:$H$1048576,$A8,Projetos!$C$7:$C$1048576,D$6,Projetos!$I$7:$I$1048576,"Aprovado")</f>
        <v>0</v>
      </c>
      <c r="F8" s="107">
        <f>COUNTIFS(Projetos!$H$7:$H$1048576,$A8,Projetos!$C$7:$C$1048576,F$6)</f>
        <v>1</v>
      </c>
      <c r="G8" s="107">
        <f>COUNTIFS(Projetos!$H$7:$H$1048576,$A8,Projetos!$C$7:$C$1048576,F$6,Projetos!$I$7:$I$1048576,"Aprovado")</f>
        <v>0</v>
      </c>
      <c r="H8" s="107">
        <f>COUNTIFS(Projetos!$H$7:$H$1048576,$A8,Projetos!$C$7:$C$1048576,H$6)</f>
        <v>1</v>
      </c>
      <c r="I8" s="107">
        <f>COUNTIFS(Projetos!$H$7:$H$1048576,$A8,Projetos!$C$7:$C$1048576,H$6,Projetos!$I$7:$I$1048576,"Aprovado")</f>
        <v>0</v>
      </c>
      <c r="J8" s="107">
        <f>COUNTIFS(Projetos!$H$7:$H$1048576,$A8,Projetos!$C$7:$C$1048576,J$6)</f>
        <v>2</v>
      </c>
      <c r="K8" s="107">
        <f>COUNTIFS(Projetos!$H$7:$H$1048576,$A8,Projetos!$C$7:$C$1048576,J$6,Projetos!$I$7:$I$1048576,"Aprovado")</f>
        <v>0</v>
      </c>
      <c r="L8" s="107">
        <f>COUNTIFS(Projetos!$H$7:$H$1048576,$A8,Projetos!$C$7:$C$1048576,L$6)</f>
        <v>0</v>
      </c>
      <c r="M8" s="107">
        <f>COUNTIFS(Projetos!$H$7:$H$1048576,$A8,Projetos!$C$7:$C$1048576,L$6,Projetos!$I$7:$I$1048576,"Aprovado")</f>
        <v>0</v>
      </c>
      <c r="N8" s="107">
        <f>COUNTIFS(Projetos!$H$7:$H$1048576,$A8,Projetos!$C$7:$C$1048576,N$6)</f>
        <v>0</v>
      </c>
      <c r="O8" s="107">
        <f>COUNTIFS(Projetos!$H$7:$H$1048576,$A8,Projetos!$C$7:$C$1048576,N$6,Projetos!$I$7:$I$1048576,"Aprovado")</f>
        <v>0</v>
      </c>
      <c r="P8" s="107">
        <f>COUNTIFS(Projetos!$H$7:$H$1048576,$A8,Projetos!$C$7:$C$1048576,P$6)</f>
        <v>0</v>
      </c>
      <c r="Q8" s="107">
        <f>COUNTIFS(Projetos!$H$7:$H$1048576,$A8,Projetos!$C$7:$C$1048576,P$6,Projetos!$I$7:$I$1048576,"Aprovado")</f>
        <v>0</v>
      </c>
      <c r="R8" s="107">
        <f>COUNTIFS(Projetos!$H$7:$H$1048576,$A8,Projetos!$C$7:$C$1048576,R$6)</f>
        <v>0</v>
      </c>
      <c r="S8" s="107">
        <f>COUNTIFS(Projetos!$H$7:$H$1048576,$A8,Projetos!$C$7:$C$1048576,R$6,Projetos!$I$7:$I$1048576,"Aprovado")</f>
        <v>0</v>
      </c>
      <c r="T8" s="107">
        <f>COUNTIFS(Projetos!$H$7:$H$1048576,$A8,Projetos!$C$7:$C$1048576,T$6)</f>
        <v>0</v>
      </c>
      <c r="U8" s="107">
        <f>COUNTIFS(Projetos!$H$7:$H$1048576,$A8,Projetos!$C$7:$C$1048576,T$6,Projetos!$I$7:$I$1048576,"Aprovado")</f>
        <v>0</v>
      </c>
      <c r="V8" s="107">
        <f>COUNTIFS(Projetos!$H$7:$H$1048576,$A8,Projetos!$C$7:$C$1048576,V$6)</f>
        <v>0</v>
      </c>
      <c r="W8" s="107">
        <f>COUNTIFS(Projetos!$H$7:$H$1048576,$A8,Projetos!$C$7:$C$1048576,V$6,Projetos!$I$7:$I$1048576,"Aprovado")</f>
        <v>0</v>
      </c>
      <c r="X8" s="107">
        <f>COUNTIFS(Projetos!$H$7:$H$1048576,$A8,Projetos!$C$7:$C$1048576,X$6)</f>
        <v>0</v>
      </c>
      <c r="Y8" s="107">
        <f>COUNTIFS(Projetos!$H$7:$H$1048576,$A8,Projetos!$C$7:$C$1048576,X$6,Projetos!$I$7:$I$1048576,"Aprovado")</f>
        <v>0</v>
      </c>
      <c r="Z8" s="107">
        <f>COUNTIFS(Projetos!$H$7:$H$1048576,$A8,Projetos!$C$7:$C$1048576,Z$6)</f>
        <v>0</v>
      </c>
      <c r="AA8" s="107">
        <f>COUNTIFS(Projetos!$H$7:$H$1048576,$A8,Projetos!$C$7:$C$1048576,Z$6,Projetos!$I$7:$I$1048576,"Aprovado")</f>
        <v>0</v>
      </c>
      <c r="AB8" s="107">
        <f>COUNTIFS(Projetos!$H$7:$H$1048576,$A8,Projetos!$C$7:$C$1048576,AB$6)</f>
        <v>77</v>
      </c>
      <c r="AC8" s="107">
        <f>COUNTIFS(Projetos!$H$7:$H$1048576,$A8,Projetos!$C$7:$C$1048576,AB$6,Projetos!$I$7:$I$1048576,"Aprovado")</f>
        <v>77</v>
      </c>
      <c r="AD8" s="110">
        <f>SUM(B8+D8+F8+H8+J8+L8+N8+P8+R8+T8+V8+X8+Z8+AB8)</f>
        <v>82</v>
      </c>
      <c r="AE8" s="110">
        <f>SUM(C8+E8+G8+I8+K8+M8+O8+Q8+S8+U8+W8+Y8+AA8+AC8)</f>
        <v>77</v>
      </c>
      <c r="AF8" s="110">
        <f t="shared" ref="AF8:AF27" si="0">AD8-AE8</f>
        <v>5</v>
      </c>
      <c r="AG8" s="211">
        <f>COUNTIFS(Projetos!$H$7:$H$1048576,$A8,Projetos!$I$7:$I$1048576,"Aprovado",Projetos!$J$7:$J$1048576,"Sancionado")</f>
        <v>77</v>
      </c>
      <c r="AH8" s="211">
        <f>AE8-AG8</f>
        <v>0</v>
      </c>
    </row>
    <row r="9" spans="1:1010" ht="12.75" customHeight="1">
      <c r="A9" s="99" t="s">
        <v>94</v>
      </c>
      <c r="B9" s="107">
        <f>COUNTIFS(Projetos!$H$7:$H$1048576,$A9,Projetos!$C$7:$C$1048576,B$6)</f>
        <v>0</v>
      </c>
      <c r="C9" s="106">
        <f>COUNTIFS(Projetos!$H$7:$H$1048576,$A9,Projetos!$C$7:$C$1048576,B$6,Projetos!$I$7:$I$1048576,"Aprovado")</f>
        <v>0</v>
      </c>
      <c r="D9" s="107">
        <f>COUNTIFS(Projetos!$H$7:$H$1048576,$A9,Projetos!$C$7:$C$1048576,D$6)</f>
        <v>0</v>
      </c>
      <c r="E9" s="107">
        <f>COUNTIFS(Projetos!$H$7:$H$1048576,$A9,Projetos!$C$7:$C$1048576,D$6,Projetos!$I$7:$I$1048576,"Aprovado")</f>
        <v>0</v>
      </c>
      <c r="F9" s="107">
        <f>COUNTIFS(Projetos!$H$7:$H$1048576,$A9,Projetos!$C$7:$C$1048576,F$6)</f>
        <v>0</v>
      </c>
      <c r="G9" s="107">
        <f>COUNTIFS(Projetos!$H$7:$H$1048576,$A9,Projetos!$C$7:$C$1048576,F$6,Projetos!$I$7:$I$1048576,"Aprovado")</f>
        <v>0</v>
      </c>
      <c r="H9" s="107">
        <f>COUNTIFS(Projetos!$H$7:$H$1048576,$A9,Projetos!$C$7:$C$1048576,H$6)</f>
        <v>0</v>
      </c>
      <c r="I9" s="107">
        <f>COUNTIFS(Projetos!$H$7:$H$1048576,$A9,Projetos!$C$7:$C$1048576,H$6,Projetos!$I$7:$I$1048576,"Aprovado")</f>
        <v>0</v>
      </c>
      <c r="J9" s="107">
        <f>COUNTIFS(Projetos!$H$7:$H$1048576,$A9,Projetos!$C$7:$C$1048576,J$6)</f>
        <v>4</v>
      </c>
      <c r="K9" s="107">
        <f>COUNTIFS(Projetos!$H$7:$H$1048576,$A9,Projetos!$C$7:$C$1048576,J$6,Projetos!$I$7:$I$1048576,"Aprovado")</f>
        <v>1</v>
      </c>
      <c r="L9" s="107">
        <f>COUNTIFS(Projetos!$H$7:$H$1048576,$A9,Projetos!$C$7:$C$1048576,L$6)</f>
        <v>0</v>
      </c>
      <c r="M9" s="107">
        <f>COUNTIFS(Projetos!$H$7:$H$1048576,$A9,Projetos!$C$7:$C$1048576,L$6,Projetos!$I$7:$I$1048576,"Aprovado")</f>
        <v>0</v>
      </c>
      <c r="N9" s="107">
        <f>COUNTIFS(Projetos!$H$7:$H$1048576,$A9,Projetos!$C$7:$C$1048576,N$6)</f>
        <v>0</v>
      </c>
      <c r="O9" s="107">
        <f>COUNTIFS(Projetos!$H$7:$H$1048576,$A9,Projetos!$C$7:$C$1048576,N$6,Projetos!$I$7:$I$1048576,"Aprovado")</f>
        <v>0</v>
      </c>
      <c r="P9" s="107">
        <f>COUNTIFS(Projetos!$H$7:$H$1048576,$A9,Projetos!$C$7:$C$1048576,P$6)</f>
        <v>0</v>
      </c>
      <c r="Q9" s="107">
        <f>COUNTIFS(Projetos!$H$7:$H$1048576,$A9,Projetos!$C$7:$C$1048576,P$6,Projetos!$I$7:$I$1048576,"Aprovado")</f>
        <v>0</v>
      </c>
      <c r="R9" s="107">
        <f>COUNTIFS(Projetos!$H$7:$H$1048576,$A9,Projetos!$C$7:$C$1048576,R$6)</f>
        <v>0</v>
      </c>
      <c r="S9" s="107">
        <f>COUNTIFS(Projetos!$H$7:$H$1048576,$A9,Projetos!$C$7:$C$1048576,R$6,Projetos!$I$7:$I$1048576,"Aprovado")</f>
        <v>0</v>
      </c>
      <c r="T9" s="107">
        <f>COUNTIFS(Projetos!$H$7:$H$1048576,$A9,Projetos!$C$7:$C$1048576,T$6)</f>
        <v>0</v>
      </c>
      <c r="U9" s="107">
        <f>COUNTIFS(Projetos!$H$7:$H$1048576,$A9,Projetos!$C$7:$C$1048576,T$6,Projetos!$I$7:$I$1048576,"Aprovado")</f>
        <v>0</v>
      </c>
      <c r="V9" s="107">
        <f>COUNTIFS(Projetos!$H$7:$H$1048576,$A9,Projetos!$C$7:$C$1048576,V$6)</f>
        <v>0</v>
      </c>
      <c r="W9" s="107">
        <f>COUNTIFS(Projetos!$H$7:$H$1048576,$A9,Projetos!$C$7:$C$1048576,V$6,Projetos!$I$7:$I$1048576,"Aprovado")</f>
        <v>0</v>
      </c>
      <c r="X9" s="107">
        <f>COUNTIFS(Projetos!$H$7:$H$1048576,$A9,Projetos!$C$7:$C$1048576,X$6)</f>
        <v>0</v>
      </c>
      <c r="Y9" s="107">
        <f>COUNTIFS(Projetos!$H$7:$H$1048576,$A9,Projetos!$C$7:$C$1048576,X$6,Projetos!$I$7:$I$1048576,"Aprovado")</f>
        <v>0</v>
      </c>
      <c r="Z9" s="107">
        <f>COUNTIFS(Projetos!$H$7:$H$1048576,$A9,Projetos!$C$7:$C$1048576,Z$6)</f>
        <v>0</v>
      </c>
      <c r="AA9" s="107">
        <f>COUNTIFS(Projetos!$H$7:$H$1048576,$A9,Projetos!$C$7:$C$1048576,Z$6,Projetos!$I$7:$I$1048576,"Aprovado")</f>
        <v>0</v>
      </c>
      <c r="AB9" s="107">
        <f>COUNTIFS(Projetos!$H$7:$H$1048576,$A9,Projetos!$C$7:$C$1048576,AB$6)</f>
        <v>0</v>
      </c>
      <c r="AC9" s="107">
        <f>COUNTIFS(Projetos!$H$7:$H$1048576,$A9,Projetos!$C$7:$C$1048576,AB$6,Projetos!$I$7:$I$1048576,"Aprovado")</f>
        <v>0</v>
      </c>
      <c r="AD9" s="110">
        <f t="shared" ref="AD9:AD27" si="1">SUM(B9+D9+F9+H9+J9+L9+N9+P9+R9+T9+V9+X9+Z9+AB9)</f>
        <v>4</v>
      </c>
      <c r="AE9" s="110">
        <f t="shared" ref="AE9:AE27" si="2">SUM(C9+E9+G9+I9+K9+M9+O9+Q9+S9+U9+W9+Y9+AA9+AC9)</f>
        <v>1</v>
      </c>
      <c r="AF9" s="111">
        <f t="shared" si="0"/>
        <v>3</v>
      </c>
      <c r="AG9" s="211">
        <f>COUNTIFS(Projetos!$H$7:$H$1048576,$A9,Projetos!$I$7:$I$1048576,"Aprovado",Projetos!$J$7:$J$1048576,"Sancionado")</f>
        <v>0</v>
      </c>
      <c r="AH9" s="211">
        <f t="shared" ref="AH9:AH27" si="3">AE9-AG9</f>
        <v>1</v>
      </c>
    </row>
    <row r="10" spans="1:1010" ht="12.75" customHeight="1">
      <c r="A10" s="100" t="s">
        <v>114</v>
      </c>
      <c r="B10" s="107">
        <f>COUNTIFS(Projetos!$H$7:$H$1048576,$A10,Projetos!$C$7:$C$1048576,B$6)</f>
        <v>0</v>
      </c>
      <c r="C10" s="106">
        <f>COUNTIFS(Projetos!$H$7:$H$1048576,$A10,Projetos!$C$7:$C$1048576,B$6,Projetos!$I$7:$I$1048576,"Aprovado")</f>
        <v>0</v>
      </c>
      <c r="D10" s="107">
        <f>COUNTIFS(Projetos!$H$7:$H$1048576,$A10,Projetos!$C$7:$C$1048576,D$6)</f>
        <v>0</v>
      </c>
      <c r="E10" s="107">
        <f>COUNTIFS(Projetos!$H$7:$H$1048576,$A10,Projetos!$C$7:$C$1048576,D$6,Projetos!$I$7:$I$1048576,"Aprovado")</f>
        <v>0</v>
      </c>
      <c r="F10" s="107">
        <f>COUNTIFS(Projetos!$H$7:$H$1048576,$A10,Projetos!$C$7:$C$1048576,F$6)</f>
        <v>1</v>
      </c>
      <c r="G10" s="107">
        <f>COUNTIFS(Projetos!$H$7:$H$1048576,$A10,Projetos!$C$7:$C$1048576,F$6,Projetos!$I$7:$I$1048576,"Aprovado")</f>
        <v>0</v>
      </c>
      <c r="H10" s="107">
        <f>COUNTIFS(Projetos!$H$7:$H$1048576,$A10,Projetos!$C$7:$C$1048576,H$6)</f>
        <v>0</v>
      </c>
      <c r="I10" s="107">
        <f>COUNTIFS(Projetos!$H$7:$H$1048576,$A10,Projetos!$C$7:$C$1048576,H$6,Projetos!$I$7:$I$1048576,"Aprovado")</f>
        <v>0</v>
      </c>
      <c r="J10" s="107">
        <f>COUNTIFS(Projetos!$H$7:$H$1048576,$A10,Projetos!$C$7:$C$1048576,J$6)</f>
        <v>2</v>
      </c>
      <c r="K10" s="107">
        <f>COUNTIFS(Projetos!$H$7:$H$1048576,$A10,Projetos!$C$7:$C$1048576,J$6,Projetos!$I$7:$I$1048576,"Aprovado")</f>
        <v>0</v>
      </c>
      <c r="L10" s="107">
        <f>COUNTIFS(Projetos!$H$7:$H$1048576,$A10,Projetos!$C$7:$C$1048576,L$6)</f>
        <v>0</v>
      </c>
      <c r="M10" s="107">
        <f>COUNTIFS(Projetos!$H$7:$H$1048576,$A10,Projetos!$C$7:$C$1048576,L$6,Projetos!$I$7:$I$1048576,"Aprovado")</f>
        <v>0</v>
      </c>
      <c r="N10" s="107">
        <f>COUNTIFS(Projetos!$H$7:$H$1048576,$A10,Projetos!$C$7:$C$1048576,N$6)</f>
        <v>0</v>
      </c>
      <c r="O10" s="107">
        <f>COUNTIFS(Projetos!$H$7:$H$1048576,$A10,Projetos!$C$7:$C$1048576,N$6,Projetos!$I$7:$I$1048576,"Aprovado")</f>
        <v>0</v>
      </c>
      <c r="P10" s="107">
        <f>COUNTIFS(Projetos!$H$7:$H$1048576,$A10,Projetos!$C$7:$C$1048576,P$6)</f>
        <v>0</v>
      </c>
      <c r="Q10" s="107">
        <f>COUNTIFS(Projetos!$H$7:$H$1048576,$A10,Projetos!$C$7:$C$1048576,P$6,Projetos!$I$7:$I$1048576,"Aprovado")</f>
        <v>0</v>
      </c>
      <c r="R10" s="107">
        <f>COUNTIFS(Projetos!$H$7:$H$1048576,$A10,Projetos!$C$7:$C$1048576,R$6)</f>
        <v>3</v>
      </c>
      <c r="S10" s="107">
        <f>COUNTIFS(Projetos!$H$7:$H$1048576,$A10,Projetos!$C$7:$C$1048576,R$6,Projetos!$I$7:$I$1048576,"Aprovado")</f>
        <v>1</v>
      </c>
      <c r="T10" s="107">
        <f>COUNTIFS(Projetos!$H$7:$H$1048576,$A10,Projetos!$C$7:$C$1048576,T$6)</f>
        <v>0</v>
      </c>
      <c r="U10" s="107">
        <f>COUNTIFS(Projetos!$H$7:$H$1048576,$A10,Projetos!$C$7:$C$1048576,T$6,Projetos!$I$7:$I$1048576,"Aprovado")</f>
        <v>0</v>
      </c>
      <c r="V10" s="107">
        <f>COUNTIFS(Projetos!$H$7:$H$1048576,$A10,Projetos!$C$7:$C$1048576,V$6)</f>
        <v>0</v>
      </c>
      <c r="W10" s="107">
        <f>COUNTIFS(Projetos!$H$7:$H$1048576,$A10,Projetos!$C$7:$C$1048576,V$6,Projetos!$I$7:$I$1048576,"Aprovado")</f>
        <v>0</v>
      </c>
      <c r="X10" s="107">
        <f>COUNTIFS(Projetos!$H$7:$H$1048576,$A10,Projetos!$C$7:$C$1048576,X$6)</f>
        <v>0</v>
      </c>
      <c r="Y10" s="107">
        <f>COUNTIFS(Projetos!$H$7:$H$1048576,$A10,Projetos!$C$7:$C$1048576,X$6,Projetos!$I$7:$I$1048576,"Aprovado")</f>
        <v>0</v>
      </c>
      <c r="Z10" s="107">
        <f>COUNTIFS(Projetos!$H$7:$H$1048576,$A10,Projetos!$C$7:$C$1048576,Z$6)</f>
        <v>0</v>
      </c>
      <c r="AA10" s="107">
        <f>COUNTIFS(Projetos!$H$7:$H$1048576,$A10,Projetos!$C$7:$C$1048576,Z$6,Projetos!$I$7:$I$1048576,"Aprovado")</f>
        <v>0</v>
      </c>
      <c r="AB10" s="107">
        <f>COUNTIFS(Projetos!$H$7:$H$1048576,$A10,Projetos!$C$7:$C$1048576,AB$6)</f>
        <v>5</v>
      </c>
      <c r="AC10" s="107">
        <f>COUNTIFS(Projetos!$H$7:$H$1048576,$A10,Projetos!$C$7:$C$1048576,AB$6,Projetos!$I$7:$I$1048576,"Aprovado")</f>
        <v>5</v>
      </c>
      <c r="AD10" s="110">
        <f t="shared" si="1"/>
        <v>11</v>
      </c>
      <c r="AE10" s="110">
        <f t="shared" si="2"/>
        <v>6</v>
      </c>
      <c r="AF10" s="111">
        <f t="shared" si="0"/>
        <v>5</v>
      </c>
      <c r="AG10" s="211">
        <f>COUNTIFS(Projetos!$H$7:$H$1048576,$A10,Projetos!$I$7:$I$1048576,"Aprovado",Projetos!$J$7:$J$1048576,"Sancionado")</f>
        <v>5</v>
      </c>
      <c r="AH10" s="211">
        <f t="shared" si="3"/>
        <v>1</v>
      </c>
    </row>
    <row r="11" spans="1:1010" ht="12.75" customHeight="1">
      <c r="A11" s="100" t="s">
        <v>95</v>
      </c>
      <c r="B11" s="107">
        <f>COUNTIFS(Projetos!$H$7:$H$1048576,$A11,Projetos!$C$7:$C$1048576,B$6)</f>
        <v>1</v>
      </c>
      <c r="C11" s="106">
        <f>COUNTIFS(Projetos!$H$7:$H$1048576,$A11,Projetos!$C$7:$C$1048576,B$6,Projetos!$I$7:$I$1048576,"Aprovado")</f>
        <v>1</v>
      </c>
      <c r="D11" s="107">
        <f>COUNTIFS(Projetos!$H$7:$H$1048576,$A11,Projetos!$C$7:$C$1048576,D$6)</f>
        <v>0</v>
      </c>
      <c r="E11" s="107">
        <f>COUNTIFS(Projetos!$H$7:$H$1048576,$A11,Projetos!$C$7:$C$1048576,D$6,Projetos!$I$7:$I$1048576,"Aprovado")</f>
        <v>0</v>
      </c>
      <c r="F11" s="107">
        <f>COUNTIFS(Projetos!$H$7:$H$1048576,$A11,Projetos!$C$7:$C$1048576,F$6)</f>
        <v>0</v>
      </c>
      <c r="G11" s="107">
        <f>COUNTIFS(Projetos!$H$7:$H$1048576,$A11,Projetos!$C$7:$C$1048576,F$6,Projetos!$I$7:$I$1048576,"Aprovado")</f>
        <v>0</v>
      </c>
      <c r="H11" s="107">
        <f>COUNTIFS(Projetos!$H$7:$H$1048576,$A11,Projetos!$C$7:$C$1048576,H$6)</f>
        <v>0</v>
      </c>
      <c r="I11" s="107">
        <f>COUNTIFS(Projetos!$H$7:$H$1048576,$A11,Projetos!$C$7:$C$1048576,H$6,Projetos!$I$7:$I$1048576,"Aprovado")</f>
        <v>0</v>
      </c>
      <c r="J11" s="107">
        <f>COUNTIFS(Projetos!$H$7:$H$1048576,$A11,Projetos!$C$7:$C$1048576,J$6)</f>
        <v>39</v>
      </c>
      <c r="K11" s="107">
        <f>COUNTIFS(Projetos!$H$7:$H$1048576,$A11,Projetos!$C$7:$C$1048576,J$6,Projetos!$I$7:$I$1048576,"Aprovado")</f>
        <v>32</v>
      </c>
      <c r="L11" s="107">
        <f>COUNTIFS(Projetos!$H$7:$H$1048576,$A11,Projetos!$C$7:$C$1048576,L$6)</f>
        <v>0</v>
      </c>
      <c r="M11" s="107">
        <f>COUNTIFS(Projetos!$H$7:$H$1048576,$A11,Projetos!$C$7:$C$1048576,L$6,Projetos!$I$7:$I$1048576,"Aprovado")</f>
        <v>0</v>
      </c>
      <c r="N11" s="107">
        <f>COUNTIFS(Projetos!$H$7:$H$1048576,$A11,Projetos!$C$7:$C$1048576,N$6)</f>
        <v>2</v>
      </c>
      <c r="O11" s="107">
        <f>COUNTIFS(Projetos!$H$7:$H$1048576,$A11,Projetos!$C$7:$C$1048576,N$6,Projetos!$I$7:$I$1048576,"Aprovado")</f>
        <v>1</v>
      </c>
      <c r="P11" s="107">
        <f>COUNTIFS(Projetos!$H$7:$H$1048576,$A11,Projetos!$C$7:$C$1048576,P$6)</f>
        <v>0</v>
      </c>
      <c r="Q11" s="107">
        <f>COUNTIFS(Projetos!$H$7:$H$1048576,$A11,Projetos!$C$7:$C$1048576,P$6,Projetos!$I$7:$I$1048576,"Aprovado")</f>
        <v>0</v>
      </c>
      <c r="R11" s="107">
        <f>COUNTIFS(Projetos!$H$7:$H$1048576,$A11,Projetos!$C$7:$C$1048576,R$6)</f>
        <v>6</v>
      </c>
      <c r="S11" s="107">
        <f>COUNTIFS(Projetos!$H$7:$H$1048576,$A11,Projetos!$C$7:$C$1048576,R$6,Projetos!$I$7:$I$1048576,"Aprovado")</f>
        <v>6</v>
      </c>
      <c r="T11" s="107">
        <f>COUNTIFS(Projetos!$H$7:$H$1048576,$A11,Projetos!$C$7:$C$1048576,T$6)</f>
        <v>0</v>
      </c>
      <c r="U11" s="107">
        <f>COUNTIFS(Projetos!$H$7:$H$1048576,$A11,Projetos!$C$7:$C$1048576,T$6,Projetos!$I$7:$I$1048576,"Aprovado")</f>
        <v>0</v>
      </c>
      <c r="V11" s="107">
        <f>COUNTIFS(Projetos!$H$7:$H$1048576,$A11,Projetos!$C$7:$C$1048576,V$6)</f>
        <v>0</v>
      </c>
      <c r="W11" s="107">
        <f>COUNTIFS(Projetos!$H$7:$H$1048576,$A11,Projetos!$C$7:$C$1048576,V$6,Projetos!$I$7:$I$1048576,"Aprovado")</f>
        <v>0</v>
      </c>
      <c r="X11" s="107">
        <f>COUNTIFS(Projetos!$H$7:$H$1048576,$A11,Projetos!$C$7:$C$1048576,X$6)</f>
        <v>2</v>
      </c>
      <c r="Y11" s="107">
        <f>COUNTIFS(Projetos!$H$7:$H$1048576,$A11,Projetos!$C$7:$C$1048576,X$6,Projetos!$I$7:$I$1048576,"Aprovado")</f>
        <v>1</v>
      </c>
      <c r="Z11" s="107">
        <f>COUNTIFS(Projetos!$H$7:$H$1048576,$A11,Projetos!$C$7:$C$1048576,Z$6)</f>
        <v>0</v>
      </c>
      <c r="AA11" s="107">
        <f>COUNTIFS(Projetos!$H$7:$H$1048576,$A11,Projetos!$C$7:$C$1048576,Z$6,Projetos!$I$7:$I$1048576,"Aprovado")</f>
        <v>0</v>
      </c>
      <c r="AB11" s="107">
        <f>COUNTIFS(Projetos!$H$7:$H$1048576,$A11,Projetos!$C$7:$C$1048576,AB$6)</f>
        <v>0</v>
      </c>
      <c r="AC11" s="107">
        <f>COUNTIFS(Projetos!$H$7:$H$1048576,$A11,Projetos!$C$7:$C$1048576,AB$6,Projetos!$I$7:$I$1048576,"Aprovado")</f>
        <v>0</v>
      </c>
      <c r="AD11" s="110">
        <f t="shared" si="1"/>
        <v>50</v>
      </c>
      <c r="AE11" s="110">
        <f t="shared" si="2"/>
        <v>41</v>
      </c>
      <c r="AF11" s="111">
        <f t="shared" si="0"/>
        <v>9</v>
      </c>
      <c r="AG11" s="211">
        <f>COUNTIFS(Projetos!$H$7:$H$1048576,$A11,Projetos!$I$7:$I$1048576,"Aprovado",Projetos!$J$7:$J$1048576,"Sancionado")</f>
        <v>7</v>
      </c>
      <c r="AH11" s="211">
        <f t="shared" si="3"/>
        <v>34</v>
      </c>
    </row>
    <row r="12" spans="1:1010" ht="12.75" customHeight="1">
      <c r="A12" s="100" t="s">
        <v>96</v>
      </c>
      <c r="B12" s="107">
        <f>COUNTIFS(Projetos!$H$7:$H$1048576,$A12,Projetos!$C$7:$C$1048576,B$6)</f>
        <v>2</v>
      </c>
      <c r="C12" s="106">
        <f>COUNTIFS(Projetos!$H$7:$H$1048576,$A12,Projetos!$C$7:$C$1048576,B$6,Projetos!$I$7:$I$1048576,"Aprovado")</f>
        <v>0</v>
      </c>
      <c r="D12" s="107">
        <f>COUNTIFS(Projetos!$H$7:$H$1048576,$A12,Projetos!$C$7:$C$1048576,D$6)</f>
        <v>0</v>
      </c>
      <c r="E12" s="107">
        <f>COUNTIFS(Projetos!$H$7:$H$1048576,$A12,Projetos!$C$7:$C$1048576,D$6,Projetos!$I$7:$I$1048576,"Aprovado")</f>
        <v>0</v>
      </c>
      <c r="F12" s="107">
        <f>COUNTIFS(Projetos!$H$7:$H$1048576,$A12,Projetos!$C$7:$C$1048576,F$6)</f>
        <v>0</v>
      </c>
      <c r="G12" s="107">
        <f>COUNTIFS(Projetos!$H$7:$H$1048576,$A12,Projetos!$C$7:$C$1048576,F$6,Projetos!$I$7:$I$1048576,"Aprovado")</f>
        <v>0</v>
      </c>
      <c r="H12" s="107">
        <f>COUNTIFS(Projetos!$H$7:$H$1048576,$A12,Projetos!$C$7:$C$1048576,H$6)</f>
        <v>0</v>
      </c>
      <c r="I12" s="107">
        <f>COUNTIFS(Projetos!$H$7:$H$1048576,$A12,Projetos!$C$7:$C$1048576,H$6,Projetos!$I$7:$I$1048576,"Aprovado")</f>
        <v>0</v>
      </c>
      <c r="J12" s="107">
        <f>COUNTIFS(Projetos!$H$7:$H$1048576,$A12,Projetos!$C$7:$C$1048576,J$6)</f>
        <v>1</v>
      </c>
      <c r="K12" s="107">
        <f>COUNTIFS(Projetos!$H$7:$H$1048576,$A12,Projetos!$C$7:$C$1048576,J$6,Projetos!$I$7:$I$1048576,"Aprovado")</f>
        <v>0</v>
      </c>
      <c r="L12" s="107">
        <f>COUNTIFS(Projetos!$H$7:$H$1048576,$A12,Projetos!$C$7:$C$1048576,L$6)</f>
        <v>0</v>
      </c>
      <c r="M12" s="107">
        <f>COUNTIFS(Projetos!$H$7:$H$1048576,$A12,Projetos!$C$7:$C$1048576,L$6,Projetos!$I$7:$I$1048576,"Aprovado")</f>
        <v>0</v>
      </c>
      <c r="N12" s="107">
        <f>COUNTIFS(Projetos!$H$7:$H$1048576,$A12,Projetos!$C$7:$C$1048576,N$6)</f>
        <v>0</v>
      </c>
      <c r="O12" s="107">
        <f>COUNTIFS(Projetos!$H$7:$H$1048576,$A12,Projetos!$C$7:$C$1048576,N$6,Projetos!$I$7:$I$1048576,"Aprovado")</f>
        <v>0</v>
      </c>
      <c r="P12" s="107">
        <f>COUNTIFS(Projetos!$H$7:$H$1048576,$A12,Projetos!$C$7:$C$1048576,P$6)</f>
        <v>0</v>
      </c>
      <c r="Q12" s="107">
        <f>COUNTIFS(Projetos!$H$7:$H$1048576,$A12,Projetos!$C$7:$C$1048576,P$6,Projetos!$I$7:$I$1048576,"Aprovado")</f>
        <v>0</v>
      </c>
      <c r="R12" s="107">
        <f>COUNTIFS(Projetos!$H$7:$H$1048576,$A12,Projetos!$C$7:$C$1048576,R$6)</f>
        <v>0</v>
      </c>
      <c r="S12" s="107">
        <f>COUNTIFS(Projetos!$H$7:$H$1048576,$A12,Projetos!$C$7:$C$1048576,R$6,Projetos!$I$7:$I$1048576,"Aprovado")</f>
        <v>0</v>
      </c>
      <c r="T12" s="107">
        <f>COUNTIFS(Projetos!$H$7:$H$1048576,$A12,Projetos!$C$7:$C$1048576,T$6)</f>
        <v>0</v>
      </c>
      <c r="U12" s="107">
        <f>COUNTIFS(Projetos!$H$7:$H$1048576,$A12,Projetos!$C$7:$C$1048576,T$6,Projetos!$I$7:$I$1048576,"Aprovado")</f>
        <v>0</v>
      </c>
      <c r="V12" s="107">
        <f>COUNTIFS(Projetos!$H$7:$H$1048576,$A12,Projetos!$C$7:$C$1048576,V$6)</f>
        <v>0</v>
      </c>
      <c r="W12" s="107">
        <f>COUNTIFS(Projetos!$H$7:$H$1048576,$A12,Projetos!$C$7:$C$1048576,V$6,Projetos!$I$7:$I$1048576,"Aprovado")</f>
        <v>0</v>
      </c>
      <c r="X12" s="107">
        <f>COUNTIFS(Projetos!$H$7:$H$1048576,$A12,Projetos!$C$7:$C$1048576,X$6)</f>
        <v>0</v>
      </c>
      <c r="Y12" s="107">
        <f>COUNTIFS(Projetos!$H$7:$H$1048576,$A12,Projetos!$C$7:$C$1048576,X$6,Projetos!$I$7:$I$1048576,"Aprovado")</f>
        <v>0</v>
      </c>
      <c r="Z12" s="107">
        <f>COUNTIFS(Projetos!$H$7:$H$1048576,$A12,Projetos!$C$7:$C$1048576,Z$6)</f>
        <v>0</v>
      </c>
      <c r="AA12" s="107">
        <f>COUNTIFS(Projetos!$H$7:$H$1048576,$A12,Projetos!$C$7:$C$1048576,Z$6,Projetos!$I$7:$I$1048576,"Aprovado")</f>
        <v>0</v>
      </c>
      <c r="AB12" s="107">
        <f>COUNTIFS(Projetos!$H$7:$H$1048576,$A12,Projetos!$C$7:$C$1048576,AB$6)</f>
        <v>0</v>
      </c>
      <c r="AC12" s="107">
        <f>COUNTIFS(Projetos!$H$7:$H$1048576,$A12,Projetos!$C$7:$C$1048576,AB$6,Projetos!$I$7:$I$1048576,"Aprovado")</f>
        <v>0</v>
      </c>
      <c r="AD12" s="110">
        <f t="shared" si="1"/>
        <v>3</v>
      </c>
      <c r="AE12" s="110">
        <f t="shared" si="2"/>
        <v>0</v>
      </c>
      <c r="AF12" s="111">
        <f t="shared" si="0"/>
        <v>3</v>
      </c>
      <c r="AG12" s="211">
        <f>COUNTIFS(Projetos!$H$7:$H$1048576,$A12,Projetos!$I$7:$I$1048576,"Aprovado",Projetos!$J$7:$J$1048576,"Sancionado")</f>
        <v>0</v>
      </c>
      <c r="AH12" s="211">
        <f t="shared" si="3"/>
        <v>0</v>
      </c>
    </row>
    <row r="13" spans="1:1010" ht="12.75" customHeight="1">
      <c r="A13" s="100" t="s">
        <v>97</v>
      </c>
      <c r="B13" s="107">
        <f>COUNTIFS(Projetos!$H$7:$H$1048576,$A13,Projetos!$C$7:$C$1048576,B$6)</f>
        <v>7</v>
      </c>
      <c r="C13" s="106">
        <f>COUNTIFS(Projetos!$H$7:$H$1048576,$A13,Projetos!$C$7:$C$1048576,B$6,Projetos!$I$7:$I$1048576,"Aprovado")</f>
        <v>7</v>
      </c>
      <c r="D13" s="107">
        <f>COUNTIFS(Projetos!$H$7:$H$1048576,$A13,Projetos!$C$7:$C$1048576,D$6)</f>
        <v>7</v>
      </c>
      <c r="E13" s="107">
        <f>COUNTIFS(Projetos!$H$7:$H$1048576,$A13,Projetos!$C$7:$C$1048576,D$6,Projetos!$I$7:$I$1048576,"Aprovado")</f>
        <v>6</v>
      </c>
      <c r="F13" s="107">
        <f>COUNTIFS(Projetos!$H$7:$H$1048576,$A13,Projetos!$C$7:$C$1048576,F$6)</f>
        <v>8</v>
      </c>
      <c r="G13" s="107">
        <f>COUNTIFS(Projetos!$H$7:$H$1048576,$A13,Projetos!$C$7:$C$1048576,F$6,Projetos!$I$7:$I$1048576,"Aprovado")</f>
        <v>5</v>
      </c>
      <c r="H13" s="107">
        <f>COUNTIFS(Projetos!$H$7:$H$1048576,$A13,Projetos!$C$7:$C$1048576,H$6)</f>
        <v>6</v>
      </c>
      <c r="I13" s="107">
        <f>COUNTIFS(Projetos!$H$7:$H$1048576,$A13,Projetos!$C$7:$C$1048576,H$6,Projetos!$I$7:$I$1048576,"Aprovado")</f>
        <v>6</v>
      </c>
      <c r="J13" s="107">
        <f>COUNTIFS(Projetos!$H$7:$H$1048576,$A13,Projetos!$C$7:$C$1048576,J$6)</f>
        <v>4</v>
      </c>
      <c r="K13" s="107">
        <f>COUNTIFS(Projetos!$H$7:$H$1048576,$A13,Projetos!$C$7:$C$1048576,J$6,Projetos!$I$7:$I$1048576,"Aprovado")</f>
        <v>1</v>
      </c>
      <c r="L13" s="107">
        <f>COUNTIFS(Projetos!$H$7:$H$1048576,$A13,Projetos!$C$7:$C$1048576,L$6)</f>
        <v>2</v>
      </c>
      <c r="M13" s="107">
        <f>COUNTIFS(Projetos!$H$7:$H$1048576,$A13,Projetos!$C$7:$C$1048576,L$6,Projetos!$I$7:$I$1048576,"Aprovado")</f>
        <v>2</v>
      </c>
      <c r="N13" s="107">
        <f>COUNTIFS(Projetos!$H$7:$H$1048576,$A13,Projetos!$C$7:$C$1048576,N$6)</f>
        <v>0</v>
      </c>
      <c r="O13" s="107">
        <f>COUNTIFS(Projetos!$H$7:$H$1048576,$A13,Projetos!$C$7:$C$1048576,N$6,Projetos!$I$7:$I$1048576,"Aprovado")</f>
        <v>0</v>
      </c>
      <c r="P13" s="107">
        <f>COUNTIFS(Projetos!$H$7:$H$1048576,$A13,Projetos!$C$7:$C$1048576,P$6)</f>
        <v>1</v>
      </c>
      <c r="Q13" s="107">
        <f>COUNTIFS(Projetos!$H$7:$H$1048576,$A13,Projetos!$C$7:$C$1048576,P$6,Projetos!$I$7:$I$1048576,"Aprovado")</f>
        <v>1</v>
      </c>
      <c r="R13" s="107">
        <f>COUNTIFS(Projetos!$H$7:$H$1048576,$A13,Projetos!$C$7:$C$1048576,R$6)</f>
        <v>1</v>
      </c>
      <c r="S13" s="107">
        <f>COUNTIFS(Projetos!$H$7:$H$1048576,$A13,Projetos!$C$7:$C$1048576,R$6,Projetos!$I$7:$I$1048576,"Aprovado")</f>
        <v>0</v>
      </c>
      <c r="T13" s="107">
        <f>COUNTIFS(Projetos!$H$7:$H$1048576,$A13,Projetos!$C$7:$C$1048576,T$6)</f>
        <v>7</v>
      </c>
      <c r="U13" s="107">
        <f>COUNTIFS(Projetos!$H$7:$H$1048576,$A13,Projetos!$C$7:$C$1048576,T$6,Projetos!$I$7:$I$1048576,"Aprovado")</f>
        <v>6</v>
      </c>
      <c r="V13" s="107">
        <f>COUNTIFS(Projetos!$H$7:$H$1048576,$A13,Projetos!$C$7:$C$1048576,V$6)</f>
        <v>3</v>
      </c>
      <c r="W13" s="107">
        <f>COUNTIFS(Projetos!$H$7:$H$1048576,$A13,Projetos!$C$7:$C$1048576,V$6,Projetos!$I$7:$I$1048576,"Aprovado")</f>
        <v>2</v>
      </c>
      <c r="X13" s="107">
        <f>COUNTIFS(Projetos!$H$7:$H$1048576,$A13,Projetos!$C$7:$C$1048576,X$6)</f>
        <v>3</v>
      </c>
      <c r="Y13" s="107">
        <f>COUNTIFS(Projetos!$H$7:$H$1048576,$A13,Projetos!$C$7:$C$1048576,X$6,Projetos!$I$7:$I$1048576,"Aprovado")</f>
        <v>2</v>
      </c>
      <c r="Z13" s="107">
        <f>COUNTIFS(Projetos!$H$7:$H$1048576,$A13,Projetos!$C$7:$C$1048576,Z$6)</f>
        <v>0</v>
      </c>
      <c r="AA13" s="107">
        <f>COUNTIFS(Projetos!$H$7:$H$1048576,$A13,Projetos!$C$7:$C$1048576,Z$6,Projetos!$I$7:$I$1048576,"Aprovado")</f>
        <v>0</v>
      </c>
      <c r="AB13" s="107">
        <f>COUNTIFS(Projetos!$H$7:$H$1048576,$A13,Projetos!$C$7:$C$1048576,AB$6)</f>
        <v>0</v>
      </c>
      <c r="AC13" s="107">
        <f>COUNTIFS(Projetos!$H$7:$H$1048576,$A13,Projetos!$C$7:$C$1048576,AB$6,Projetos!$I$7:$I$1048576,"Aprovado")</f>
        <v>0</v>
      </c>
      <c r="AD13" s="110">
        <f t="shared" si="1"/>
        <v>49</v>
      </c>
      <c r="AE13" s="110">
        <f t="shared" si="2"/>
        <v>38</v>
      </c>
      <c r="AF13" s="111">
        <f t="shared" si="0"/>
        <v>11</v>
      </c>
      <c r="AG13" s="211">
        <f>COUNTIFS(Projetos!$H$7:$H$1048576,$A13,Projetos!$I$7:$I$1048576,"Aprovado",Projetos!$J$7:$J$1048576,"Sancionado")</f>
        <v>34</v>
      </c>
      <c r="AH13" s="211">
        <f>AE13-AG13</f>
        <v>4</v>
      </c>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2"/>
      <c r="ALN13" s="22"/>
      <c r="ALO13" s="22"/>
      <c r="ALP13" s="22"/>
      <c r="ALQ13" s="22"/>
      <c r="ALR13" s="22"/>
      <c r="ALS13" s="22"/>
      <c r="ALT13" s="22"/>
      <c r="ALU13" s="22"/>
      <c r="ALV13" s="22"/>
    </row>
    <row r="14" spans="1:1010" ht="12.75" customHeight="1">
      <c r="A14" s="100" t="s">
        <v>98</v>
      </c>
      <c r="B14" s="107">
        <f>COUNTIFS(Projetos!$H$7:$H$1048576,$A14,Projetos!$C$7:$C$1048576,B$6)</f>
        <v>0</v>
      </c>
      <c r="C14" s="106">
        <f>COUNTIFS(Projetos!$H$7:$H$1048576,$A14,Projetos!$C$7:$C$1048576,B$6,Projetos!$I$7:$I$1048576,"Aprovado")</f>
        <v>0</v>
      </c>
      <c r="D14" s="107">
        <f>COUNTIFS(Projetos!$H$7:$H$1048576,$A14,Projetos!$C$7:$C$1048576,D$6)</f>
        <v>0</v>
      </c>
      <c r="E14" s="107">
        <f>COUNTIFS(Projetos!$H$7:$H$1048576,$A14,Projetos!$C$7:$C$1048576,D$6,Projetos!$I$7:$I$1048576,"Aprovado")</f>
        <v>0</v>
      </c>
      <c r="F14" s="107">
        <f>COUNTIFS(Projetos!$H$7:$H$1048576,$A14,Projetos!$C$7:$C$1048576,F$6)</f>
        <v>0</v>
      </c>
      <c r="G14" s="107">
        <f>COUNTIFS(Projetos!$H$7:$H$1048576,$A14,Projetos!$C$7:$C$1048576,F$6,Projetos!$I$7:$I$1048576,"Aprovado")</f>
        <v>0</v>
      </c>
      <c r="H14" s="107">
        <f>COUNTIFS(Projetos!$H$7:$H$1048576,$A14,Projetos!$C$7:$C$1048576,H$6)</f>
        <v>1</v>
      </c>
      <c r="I14" s="107">
        <f>COUNTIFS(Projetos!$H$7:$H$1048576,$A14,Projetos!$C$7:$C$1048576,H$6,Projetos!$I$7:$I$1048576,"Aprovado")</f>
        <v>0</v>
      </c>
      <c r="J14" s="107">
        <f>COUNTIFS(Projetos!$H$7:$H$1048576,$A14,Projetos!$C$7:$C$1048576,J$6)</f>
        <v>3</v>
      </c>
      <c r="K14" s="107">
        <f>COUNTIFS(Projetos!$H$7:$H$1048576,$A14,Projetos!$C$7:$C$1048576,J$6,Projetos!$I$7:$I$1048576,"Aprovado")</f>
        <v>0</v>
      </c>
      <c r="L14" s="107">
        <f>COUNTIFS(Projetos!$H$7:$H$1048576,$A14,Projetos!$C$7:$C$1048576,L$6)</f>
        <v>0</v>
      </c>
      <c r="M14" s="107">
        <f>COUNTIFS(Projetos!$H$7:$H$1048576,$A14,Projetos!$C$7:$C$1048576,L$6,Projetos!$I$7:$I$1048576,"Aprovado")</f>
        <v>0</v>
      </c>
      <c r="N14" s="107">
        <f>COUNTIFS(Projetos!$H$7:$H$1048576,$A14,Projetos!$C$7:$C$1048576,N$6)</f>
        <v>0</v>
      </c>
      <c r="O14" s="107">
        <f>COUNTIFS(Projetos!$H$7:$H$1048576,$A14,Projetos!$C$7:$C$1048576,N$6,Projetos!$I$7:$I$1048576,"Aprovado")</f>
        <v>0</v>
      </c>
      <c r="P14" s="107">
        <f>COUNTIFS(Projetos!$H$7:$H$1048576,$A14,Projetos!$C$7:$C$1048576,P$6)</f>
        <v>0</v>
      </c>
      <c r="Q14" s="107">
        <f>COUNTIFS(Projetos!$H$7:$H$1048576,$A14,Projetos!$C$7:$C$1048576,P$6,Projetos!$I$7:$I$1048576,"Aprovado")</f>
        <v>0</v>
      </c>
      <c r="R14" s="107">
        <f>COUNTIFS(Projetos!$H$7:$H$1048576,$A14,Projetos!$C$7:$C$1048576,R$6)</f>
        <v>0</v>
      </c>
      <c r="S14" s="107">
        <f>COUNTIFS(Projetos!$H$7:$H$1048576,$A14,Projetos!$C$7:$C$1048576,R$6,Projetos!$I$7:$I$1048576,"Aprovado")</f>
        <v>0</v>
      </c>
      <c r="T14" s="107">
        <f>COUNTIFS(Projetos!$H$7:$H$1048576,$A14,Projetos!$C$7:$C$1048576,T$6)</f>
        <v>0</v>
      </c>
      <c r="U14" s="107">
        <f>COUNTIFS(Projetos!$H$7:$H$1048576,$A14,Projetos!$C$7:$C$1048576,T$6,Projetos!$I$7:$I$1048576,"Aprovado")</f>
        <v>0</v>
      </c>
      <c r="V14" s="107">
        <f>COUNTIFS(Projetos!$H$7:$H$1048576,$A14,Projetos!$C$7:$C$1048576,V$6)</f>
        <v>0</v>
      </c>
      <c r="W14" s="107">
        <f>COUNTIFS(Projetos!$H$7:$H$1048576,$A14,Projetos!$C$7:$C$1048576,V$6,Projetos!$I$7:$I$1048576,"Aprovado")</f>
        <v>0</v>
      </c>
      <c r="X14" s="107">
        <f>COUNTIFS(Projetos!$H$7:$H$1048576,$A14,Projetos!$C$7:$C$1048576,X$6)</f>
        <v>0</v>
      </c>
      <c r="Y14" s="107">
        <f>COUNTIFS(Projetos!$H$7:$H$1048576,$A14,Projetos!$C$7:$C$1048576,X$6,Projetos!$I$7:$I$1048576,"Aprovado")</f>
        <v>0</v>
      </c>
      <c r="Z14" s="107">
        <f>COUNTIFS(Projetos!$H$7:$H$1048576,$A14,Projetos!$C$7:$C$1048576,Z$6)</f>
        <v>0</v>
      </c>
      <c r="AA14" s="107">
        <f>COUNTIFS(Projetos!$H$7:$H$1048576,$A14,Projetos!$C$7:$C$1048576,Z$6,Projetos!$I$7:$I$1048576,"Aprovado")</f>
        <v>0</v>
      </c>
      <c r="AB14" s="107">
        <f>COUNTIFS(Projetos!$H$7:$H$1048576,$A14,Projetos!$C$7:$C$1048576,AB$6)</f>
        <v>2</v>
      </c>
      <c r="AC14" s="107">
        <f>COUNTIFS(Projetos!$H$7:$H$1048576,$A14,Projetos!$C$7:$C$1048576,AB$6,Projetos!$I$7:$I$1048576,"Aprovado")</f>
        <v>2</v>
      </c>
      <c r="AD14" s="110">
        <f t="shared" si="1"/>
        <v>6</v>
      </c>
      <c r="AE14" s="110">
        <f t="shared" si="2"/>
        <v>2</v>
      </c>
      <c r="AF14" s="111">
        <f t="shared" si="0"/>
        <v>4</v>
      </c>
      <c r="AG14" s="211">
        <f>COUNTIFS(Projetos!$H$7:$H$1048576,$A14,Projetos!$I$7:$I$1048576,"Aprovado",Projetos!$J$7:$J$1048576,"Sancionado")</f>
        <v>2</v>
      </c>
      <c r="AH14" s="211">
        <f t="shared" si="3"/>
        <v>0</v>
      </c>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c r="QE14" s="22"/>
      <c r="QF14" s="22"/>
      <c r="QG14" s="22"/>
      <c r="QH14" s="22"/>
      <c r="QI14" s="22"/>
      <c r="QJ14" s="22"/>
      <c r="QK14" s="22"/>
      <c r="QL14" s="22"/>
      <c r="QM14" s="22"/>
      <c r="QN14" s="22"/>
      <c r="QO14" s="22"/>
      <c r="QP14" s="22"/>
      <c r="QQ14" s="22"/>
      <c r="QR14" s="22"/>
      <c r="QS14" s="22"/>
      <c r="QT14" s="22"/>
      <c r="QU14" s="22"/>
      <c r="QV14" s="22"/>
      <c r="QW14" s="22"/>
      <c r="QX14" s="22"/>
      <c r="QY14" s="22"/>
      <c r="QZ14" s="22"/>
      <c r="RA14" s="22"/>
      <c r="RB14" s="22"/>
      <c r="RC14" s="22"/>
      <c r="RD14" s="22"/>
      <c r="RE14" s="22"/>
      <c r="RF14" s="22"/>
      <c r="RG14" s="22"/>
      <c r="RH14" s="22"/>
      <c r="RI14" s="22"/>
      <c r="RJ14" s="22"/>
      <c r="RK14" s="22"/>
      <c r="RL14" s="22"/>
      <c r="RM14" s="22"/>
      <c r="RN14" s="22"/>
      <c r="RO14" s="22"/>
      <c r="RP14" s="22"/>
      <c r="RQ14" s="22"/>
      <c r="RR14" s="22"/>
      <c r="RS14" s="22"/>
      <c r="RT14" s="22"/>
      <c r="RU14" s="22"/>
      <c r="RV14" s="22"/>
      <c r="RW14" s="22"/>
      <c r="RX14" s="22"/>
      <c r="RY14" s="22"/>
      <c r="RZ14" s="22"/>
      <c r="SA14" s="22"/>
      <c r="SB14" s="22"/>
      <c r="SC14" s="22"/>
      <c r="SD14" s="22"/>
      <c r="SE14" s="22"/>
      <c r="SF14" s="22"/>
      <c r="SG14" s="22"/>
      <c r="SH14" s="22"/>
      <c r="SI14" s="22"/>
      <c r="SJ14" s="22"/>
      <c r="SK14" s="22"/>
      <c r="SL14" s="22"/>
      <c r="SM14" s="22"/>
      <c r="SN14" s="22"/>
      <c r="SO14" s="22"/>
      <c r="SP14" s="22"/>
      <c r="SQ14" s="22"/>
      <c r="SR14" s="22"/>
      <c r="SS14" s="22"/>
      <c r="ST14" s="22"/>
      <c r="SU14" s="22"/>
      <c r="SV14" s="22"/>
      <c r="SW14" s="22"/>
      <c r="SX14" s="22"/>
      <c r="SY14" s="22"/>
      <c r="SZ14" s="22"/>
      <c r="TA14" s="22"/>
      <c r="TB14" s="22"/>
      <c r="TC14" s="22"/>
      <c r="TD14" s="22"/>
      <c r="TE14" s="22"/>
      <c r="TF14" s="22"/>
      <c r="TG14" s="22"/>
      <c r="TH14" s="22"/>
      <c r="TI14" s="22"/>
      <c r="TJ14" s="22"/>
      <c r="TK14" s="22"/>
      <c r="TL14" s="22"/>
      <c r="TM14" s="22"/>
      <c r="TN14" s="22"/>
      <c r="TO14" s="22"/>
      <c r="TP14" s="22"/>
      <c r="TQ14" s="22"/>
      <c r="TR14" s="22"/>
      <c r="TS14" s="22"/>
      <c r="TT14" s="22"/>
      <c r="TU14" s="22"/>
      <c r="TV14" s="22"/>
      <c r="TW14" s="22"/>
      <c r="TX14" s="22"/>
      <c r="TY14" s="22"/>
      <c r="TZ14" s="22"/>
      <c r="UA14" s="22"/>
      <c r="UB14" s="22"/>
      <c r="UC14" s="22"/>
      <c r="UD14" s="22"/>
      <c r="UE14" s="22"/>
      <c r="UF14" s="22"/>
      <c r="UG14" s="22"/>
      <c r="UH14" s="22"/>
      <c r="UI14" s="22"/>
      <c r="UJ14" s="22"/>
      <c r="UK14" s="22"/>
      <c r="UL14" s="22"/>
      <c r="UM14" s="22"/>
      <c r="UN14" s="22"/>
      <c r="UO14" s="22"/>
      <c r="UP14" s="22"/>
      <c r="UQ14" s="22"/>
      <c r="UR14" s="22"/>
      <c r="US14" s="22"/>
      <c r="UT14" s="22"/>
      <c r="UU14" s="22"/>
      <c r="UV14" s="22"/>
      <c r="UW14" s="22"/>
      <c r="UX14" s="22"/>
      <c r="UY14" s="22"/>
      <c r="UZ14" s="22"/>
      <c r="VA14" s="22"/>
      <c r="VB14" s="22"/>
      <c r="VC14" s="22"/>
      <c r="VD14" s="22"/>
      <c r="VE14" s="22"/>
      <c r="VF14" s="22"/>
      <c r="VG14" s="22"/>
      <c r="VH14" s="22"/>
      <c r="VI14" s="22"/>
      <c r="VJ14" s="22"/>
      <c r="VK14" s="22"/>
      <c r="VL14" s="22"/>
      <c r="VM14" s="22"/>
      <c r="VN14" s="22"/>
      <c r="VO14" s="22"/>
      <c r="VP14" s="22"/>
      <c r="VQ14" s="22"/>
      <c r="VR14" s="22"/>
      <c r="VS14" s="22"/>
      <c r="VT14" s="22"/>
      <c r="VU14" s="22"/>
      <c r="VV14" s="22"/>
      <c r="VW14" s="22"/>
      <c r="VX14" s="22"/>
      <c r="VY14" s="22"/>
      <c r="VZ14" s="22"/>
      <c r="WA14" s="22"/>
      <c r="WB14" s="22"/>
      <c r="WC14" s="22"/>
      <c r="WD14" s="22"/>
      <c r="WE14" s="22"/>
      <c r="WF14" s="22"/>
      <c r="WG14" s="22"/>
      <c r="WH14" s="22"/>
      <c r="WI14" s="22"/>
      <c r="WJ14" s="22"/>
      <c r="WK14" s="22"/>
      <c r="WL14" s="22"/>
      <c r="WM14" s="22"/>
      <c r="WN14" s="22"/>
      <c r="WO14" s="22"/>
      <c r="WP14" s="22"/>
      <c r="WQ14" s="22"/>
      <c r="WR14" s="22"/>
      <c r="WS14" s="22"/>
      <c r="WT14" s="22"/>
      <c r="WU14" s="22"/>
      <c r="WV14" s="22"/>
      <c r="WW14" s="22"/>
      <c r="WX14" s="22"/>
      <c r="WY14" s="22"/>
      <c r="WZ14" s="22"/>
      <c r="XA14" s="22"/>
      <c r="XB14" s="22"/>
      <c r="XC14" s="22"/>
      <c r="XD14" s="22"/>
      <c r="XE14" s="22"/>
      <c r="XF14" s="22"/>
      <c r="XG14" s="22"/>
      <c r="XH14" s="22"/>
      <c r="XI14" s="22"/>
      <c r="XJ14" s="22"/>
      <c r="XK14" s="22"/>
      <c r="XL14" s="22"/>
      <c r="XM14" s="22"/>
      <c r="XN14" s="22"/>
      <c r="XO14" s="22"/>
      <c r="XP14" s="22"/>
      <c r="XQ14" s="22"/>
      <c r="XR14" s="22"/>
      <c r="XS14" s="22"/>
      <c r="XT14" s="22"/>
      <c r="XU14" s="22"/>
      <c r="XV14" s="22"/>
      <c r="XW14" s="22"/>
      <c r="XX14" s="22"/>
      <c r="XY14" s="22"/>
      <c r="XZ14" s="22"/>
      <c r="YA14" s="22"/>
      <c r="YB14" s="22"/>
      <c r="YC14" s="22"/>
      <c r="YD14" s="22"/>
      <c r="YE14" s="22"/>
      <c r="YF14" s="22"/>
      <c r="YG14" s="22"/>
      <c r="YH14" s="22"/>
      <c r="YI14" s="22"/>
      <c r="YJ14" s="22"/>
      <c r="YK14" s="22"/>
      <c r="YL14" s="22"/>
      <c r="YM14" s="22"/>
      <c r="YN14" s="22"/>
      <c r="YO14" s="22"/>
      <c r="YP14" s="22"/>
      <c r="YQ14" s="22"/>
      <c r="YR14" s="22"/>
      <c r="YS14" s="22"/>
      <c r="YT14" s="22"/>
      <c r="YU14" s="22"/>
      <c r="YV14" s="22"/>
      <c r="YW14" s="22"/>
      <c r="YX14" s="22"/>
      <c r="YY14" s="22"/>
      <c r="YZ14" s="22"/>
      <c r="ZA14" s="22"/>
      <c r="ZB14" s="22"/>
      <c r="ZC14" s="22"/>
      <c r="ZD14" s="22"/>
      <c r="ZE14" s="22"/>
      <c r="ZF14" s="22"/>
      <c r="ZG14" s="22"/>
      <c r="ZH14" s="22"/>
      <c r="ZI14" s="22"/>
      <c r="ZJ14" s="22"/>
      <c r="ZK14" s="22"/>
      <c r="ZL14" s="22"/>
      <c r="ZM14" s="22"/>
      <c r="ZN14" s="22"/>
      <c r="ZO14" s="22"/>
      <c r="ZP14" s="22"/>
      <c r="ZQ14" s="22"/>
      <c r="ZR14" s="22"/>
      <c r="ZS14" s="22"/>
      <c r="ZT14" s="22"/>
      <c r="ZU14" s="22"/>
      <c r="ZV14" s="22"/>
      <c r="ZW14" s="22"/>
      <c r="ZX14" s="22"/>
      <c r="ZY14" s="22"/>
      <c r="ZZ14" s="22"/>
      <c r="AAA14" s="22"/>
      <c r="AAB14" s="22"/>
      <c r="AAC14" s="22"/>
      <c r="AAD14" s="22"/>
      <c r="AAE14" s="22"/>
      <c r="AAF14" s="22"/>
      <c r="AAG14" s="22"/>
      <c r="AAH14" s="22"/>
      <c r="AAI14" s="22"/>
      <c r="AAJ14" s="22"/>
      <c r="AAK14" s="22"/>
      <c r="AAL14" s="22"/>
      <c r="AAM14" s="22"/>
      <c r="AAN14" s="22"/>
      <c r="AAO14" s="22"/>
      <c r="AAP14" s="22"/>
      <c r="AAQ14" s="22"/>
      <c r="AAR14" s="22"/>
      <c r="AAS14" s="22"/>
      <c r="AAT14" s="22"/>
      <c r="AAU14" s="22"/>
      <c r="AAV14" s="22"/>
      <c r="AAW14" s="22"/>
      <c r="AAX14" s="22"/>
      <c r="AAY14" s="22"/>
      <c r="AAZ14" s="22"/>
      <c r="ABA14" s="22"/>
      <c r="ABB14" s="22"/>
      <c r="ABC14" s="22"/>
      <c r="ABD14" s="22"/>
      <c r="ABE14" s="22"/>
      <c r="ABF14" s="22"/>
      <c r="ABG14" s="22"/>
      <c r="ABH14" s="22"/>
      <c r="ABI14" s="22"/>
      <c r="ABJ14" s="22"/>
      <c r="ABK14" s="22"/>
      <c r="ABL14" s="22"/>
      <c r="ABM14" s="22"/>
      <c r="ABN14" s="22"/>
      <c r="ABO14" s="22"/>
      <c r="ABP14" s="22"/>
      <c r="ABQ14" s="22"/>
      <c r="ABR14" s="22"/>
      <c r="ABS14" s="22"/>
      <c r="ABT14" s="22"/>
      <c r="ABU14" s="22"/>
      <c r="ABV14" s="22"/>
      <c r="ABW14" s="22"/>
      <c r="ABX14" s="22"/>
      <c r="ABY14" s="22"/>
      <c r="ABZ14" s="22"/>
      <c r="ACA14" s="22"/>
      <c r="ACB14" s="22"/>
      <c r="ACC14" s="22"/>
      <c r="ACD14" s="22"/>
      <c r="ACE14" s="22"/>
      <c r="ACF14" s="22"/>
      <c r="ACG14" s="22"/>
      <c r="ACH14" s="22"/>
      <c r="ACI14" s="22"/>
      <c r="ACJ14" s="22"/>
      <c r="ACK14" s="22"/>
      <c r="ACL14" s="22"/>
      <c r="ACM14" s="22"/>
      <c r="ACN14" s="22"/>
      <c r="ACO14" s="22"/>
      <c r="ACP14" s="22"/>
      <c r="ACQ14" s="22"/>
      <c r="ACR14" s="22"/>
      <c r="ACS14" s="22"/>
      <c r="ACT14" s="22"/>
      <c r="ACU14" s="22"/>
      <c r="ACV14" s="22"/>
      <c r="ACW14" s="22"/>
      <c r="ACX14" s="22"/>
      <c r="ACY14" s="22"/>
      <c r="ACZ14" s="22"/>
      <c r="ADA14" s="22"/>
      <c r="ADB14" s="22"/>
      <c r="ADC14" s="22"/>
      <c r="ADD14" s="22"/>
      <c r="ADE14" s="22"/>
      <c r="ADF14" s="22"/>
      <c r="ADG14" s="22"/>
      <c r="ADH14" s="22"/>
      <c r="ADI14" s="22"/>
      <c r="ADJ14" s="22"/>
      <c r="ADK14" s="22"/>
      <c r="ADL14" s="22"/>
      <c r="ADM14" s="22"/>
      <c r="ADN14" s="22"/>
      <c r="ADO14" s="22"/>
      <c r="ADP14" s="22"/>
      <c r="ADQ14" s="22"/>
      <c r="ADR14" s="22"/>
      <c r="ADS14" s="22"/>
      <c r="ADT14" s="22"/>
      <c r="ADU14" s="22"/>
      <c r="ADV14" s="22"/>
      <c r="ADW14" s="22"/>
      <c r="ADX14" s="22"/>
      <c r="ADY14" s="22"/>
      <c r="ADZ14" s="22"/>
      <c r="AEA14" s="22"/>
      <c r="AEB14" s="22"/>
      <c r="AEC14" s="22"/>
      <c r="AED14" s="22"/>
      <c r="AEE14" s="22"/>
      <c r="AEF14" s="22"/>
      <c r="AEG14" s="22"/>
      <c r="AEH14" s="22"/>
      <c r="AEI14" s="22"/>
      <c r="AEJ14" s="22"/>
      <c r="AEK14" s="22"/>
      <c r="AEL14" s="22"/>
      <c r="AEM14" s="22"/>
      <c r="AEN14" s="22"/>
      <c r="AEO14" s="22"/>
      <c r="AEP14" s="22"/>
      <c r="AEQ14" s="22"/>
      <c r="AER14" s="22"/>
      <c r="AES14" s="22"/>
      <c r="AET14" s="22"/>
      <c r="AEU14" s="22"/>
      <c r="AEV14" s="22"/>
      <c r="AEW14" s="22"/>
      <c r="AEX14" s="22"/>
      <c r="AEY14" s="22"/>
      <c r="AEZ14" s="22"/>
      <c r="AFA14" s="22"/>
      <c r="AFB14" s="22"/>
      <c r="AFC14" s="22"/>
      <c r="AFD14" s="22"/>
      <c r="AFE14" s="22"/>
      <c r="AFF14" s="22"/>
      <c r="AFG14" s="22"/>
      <c r="AFH14" s="22"/>
      <c r="AFI14" s="22"/>
      <c r="AFJ14" s="22"/>
      <c r="AFK14" s="22"/>
      <c r="AFL14" s="22"/>
      <c r="AFM14" s="22"/>
      <c r="AFN14" s="22"/>
      <c r="AFO14" s="22"/>
      <c r="AFP14" s="22"/>
      <c r="AFQ14" s="22"/>
      <c r="AFR14" s="22"/>
      <c r="AFS14" s="22"/>
      <c r="AFT14" s="22"/>
      <c r="AFU14" s="22"/>
      <c r="AFV14" s="22"/>
      <c r="AFW14" s="22"/>
      <c r="AFX14" s="22"/>
      <c r="AFY14" s="22"/>
      <c r="AFZ14" s="22"/>
      <c r="AGA14" s="22"/>
      <c r="AGB14" s="22"/>
      <c r="AGC14" s="22"/>
      <c r="AGD14" s="22"/>
      <c r="AGE14" s="22"/>
      <c r="AGF14" s="22"/>
      <c r="AGG14" s="22"/>
      <c r="AGH14" s="22"/>
      <c r="AGI14" s="22"/>
      <c r="AGJ14" s="22"/>
      <c r="AGK14" s="22"/>
      <c r="AGL14" s="22"/>
      <c r="AGM14" s="22"/>
      <c r="AGN14" s="22"/>
      <c r="AGO14" s="22"/>
      <c r="AGP14" s="22"/>
      <c r="AGQ14" s="22"/>
      <c r="AGR14" s="22"/>
      <c r="AGS14" s="22"/>
      <c r="AGT14" s="22"/>
      <c r="AGU14" s="22"/>
      <c r="AGV14" s="22"/>
      <c r="AGW14" s="22"/>
      <c r="AGX14" s="22"/>
      <c r="AGY14" s="22"/>
      <c r="AGZ14" s="22"/>
      <c r="AHA14" s="22"/>
      <c r="AHB14" s="22"/>
      <c r="AHC14" s="22"/>
      <c r="AHD14" s="22"/>
      <c r="AHE14" s="22"/>
      <c r="AHF14" s="22"/>
      <c r="AHG14" s="22"/>
      <c r="AHH14" s="22"/>
      <c r="AHI14" s="22"/>
      <c r="AHJ14" s="22"/>
      <c r="AHK14" s="22"/>
      <c r="AHL14" s="22"/>
      <c r="AHM14" s="22"/>
      <c r="AHN14" s="22"/>
      <c r="AHO14" s="22"/>
      <c r="AHP14" s="22"/>
      <c r="AHQ14" s="22"/>
      <c r="AHR14" s="22"/>
      <c r="AHS14" s="22"/>
      <c r="AHT14" s="22"/>
      <c r="AHU14" s="22"/>
      <c r="AHV14" s="22"/>
      <c r="AHW14" s="22"/>
      <c r="AHX14" s="22"/>
      <c r="AHY14" s="22"/>
      <c r="AHZ14" s="22"/>
      <c r="AIA14" s="22"/>
      <c r="AIB14" s="22"/>
      <c r="AIC14" s="22"/>
      <c r="AID14" s="22"/>
      <c r="AIE14" s="22"/>
      <c r="AIF14" s="22"/>
      <c r="AIG14" s="22"/>
      <c r="AIH14" s="22"/>
      <c r="AII14" s="22"/>
      <c r="AIJ14" s="22"/>
      <c r="AIK14" s="22"/>
      <c r="AIL14" s="22"/>
      <c r="AIM14" s="22"/>
      <c r="AIN14" s="22"/>
      <c r="AIO14" s="22"/>
      <c r="AIP14" s="22"/>
      <c r="AIQ14" s="22"/>
      <c r="AIR14" s="22"/>
      <c r="AIS14" s="22"/>
      <c r="AIT14" s="22"/>
      <c r="AIU14" s="22"/>
      <c r="AIV14" s="22"/>
      <c r="AIW14" s="22"/>
      <c r="AIX14" s="22"/>
      <c r="AIY14" s="22"/>
      <c r="AIZ14" s="22"/>
      <c r="AJA14" s="22"/>
      <c r="AJB14" s="22"/>
      <c r="AJC14" s="22"/>
      <c r="AJD14" s="22"/>
      <c r="AJE14" s="22"/>
      <c r="AJF14" s="22"/>
      <c r="AJG14" s="22"/>
      <c r="AJH14" s="22"/>
      <c r="AJI14" s="22"/>
      <c r="AJJ14" s="22"/>
      <c r="AJK14" s="22"/>
      <c r="AJL14" s="22"/>
      <c r="AJM14" s="22"/>
      <c r="AJN14" s="22"/>
      <c r="AJO14" s="22"/>
      <c r="AJP14" s="22"/>
      <c r="AJQ14" s="22"/>
      <c r="AJR14" s="22"/>
      <c r="AJS14" s="22"/>
      <c r="AJT14" s="22"/>
      <c r="AJU14" s="22"/>
      <c r="AJV14" s="22"/>
      <c r="AJW14" s="22"/>
      <c r="AJX14" s="22"/>
      <c r="AJY14" s="22"/>
      <c r="AJZ14" s="22"/>
      <c r="AKA14" s="22"/>
      <c r="AKB14" s="22"/>
      <c r="AKC14" s="22"/>
      <c r="AKD14" s="22"/>
      <c r="AKE14" s="22"/>
      <c r="AKF14" s="22"/>
      <c r="AKG14" s="22"/>
      <c r="AKH14" s="22"/>
      <c r="AKI14" s="22"/>
      <c r="AKJ14" s="22"/>
      <c r="AKK14" s="22"/>
      <c r="AKL14" s="22"/>
      <c r="AKM14" s="22"/>
      <c r="AKN14" s="22"/>
      <c r="AKO14" s="22"/>
      <c r="AKP14" s="22"/>
      <c r="AKQ14" s="22"/>
      <c r="AKR14" s="22"/>
      <c r="AKS14" s="22"/>
      <c r="AKT14" s="22"/>
      <c r="AKU14" s="22"/>
      <c r="AKV14" s="22"/>
      <c r="AKW14" s="22"/>
      <c r="AKX14" s="22"/>
      <c r="AKY14" s="22"/>
      <c r="AKZ14" s="22"/>
      <c r="ALA14" s="22"/>
      <c r="ALB14" s="22"/>
      <c r="ALC14" s="22"/>
      <c r="ALD14" s="22"/>
      <c r="ALE14" s="22"/>
      <c r="ALF14" s="22"/>
      <c r="ALG14" s="22"/>
      <c r="ALH14" s="22"/>
      <c r="ALI14" s="22"/>
      <c r="ALJ14" s="22"/>
      <c r="ALK14" s="22"/>
      <c r="ALL14" s="22"/>
      <c r="ALM14" s="22"/>
      <c r="ALN14" s="22"/>
      <c r="ALO14" s="22"/>
      <c r="ALP14" s="22"/>
      <c r="ALQ14" s="22"/>
      <c r="ALR14" s="22"/>
      <c r="ALS14" s="22"/>
      <c r="ALT14" s="22"/>
      <c r="ALU14" s="22"/>
      <c r="ALV14" s="22"/>
    </row>
    <row r="15" spans="1:1010" ht="12.75" customHeight="1">
      <c r="A15" s="100" t="s">
        <v>113</v>
      </c>
      <c r="B15" s="107">
        <f>COUNTIFS(Projetos!$H$7:$H$1048576,$A15,Projetos!$C$7:$C$1048576,B$6)</f>
        <v>0</v>
      </c>
      <c r="C15" s="106">
        <f>COUNTIFS(Projetos!$H$7:$H$1048576,$A15,Projetos!$C$7:$C$1048576,B$6,Projetos!$I$7:$I$1048576,"Aprovado")</f>
        <v>0</v>
      </c>
      <c r="D15" s="107">
        <f>COUNTIFS(Projetos!$H$7:$H$1048576,$A15,Projetos!$C$7:$C$1048576,D$6)</f>
        <v>0</v>
      </c>
      <c r="E15" s="107">
        <f>COUNTIFS(Projetos!$H$7:$H$1048576,$A15,Projetos!$C$7:$C$1048576,D$6,Projetos!$I$7:$I$1048576,"Aprovado")</f>
        <v>0</v>
      </c>
      <c r="F15" s="107">
        <f>COUNTIFS(Projetos!$H$7:$H$1048576,$A15,Projetos!$C$7:$C$1048576,F$6)</f>
        <v>0</v>
      </c>
      <c r="G15" s="107">
        <f>COUNTIFS(Projetos!$H$7:$H$1048576,$A15,Projetos!$C$7:$C$1048576,F$6,Projetos!$I$7:$I$1048576,"Aprovado")</f>
        <v>0</v>
      </c>
      <c r="H15" s="107">
        <f>COUNTIFS(Projetos!$H$7:$H$1048576,$A15,Projetos!$C$7:$C$1048576,H$6)</f>
        <v>0</v>
      </c>
      <c r="I15" s="107">
        <f>COUNTIFS(Projetos!$H$7:$H$1048576,$A15,Projetos!$C$7:$C$1048576,H$6,Projetos!$I$7:$I$1048576,"Aprovado")</f>
        <v>0</v>
      </c>
      <c r="J15" s="107">
        <f>COUNTIFS(Projetos!$H$7:$H$1048576,$A15,Projetos!$C$7:$C$1048576,J$6)</f>
        <v>1</v>
      </c>
      <c r="K15" s="107">
        <f>COUNTIFS(Projetos!$H$7:$H$1048576,$A15,Projetos!$C$7:$C$1048576,J$6,Projetos!$I$7:$I$1048576,"Aprovado")</f>
        <v>0</v>
      </c>
      <c r="L15" s="107">
        <f>COUNTIFS(Projetos!$H$7:$H$1048576,$A15,Projetos!$C$7:$C$1048576,L$6)</f>
        <v>0</v>
      </c>
      <c r="M15" s="107">
        <f>COUNTIFS(Projetos!$H$7:$H$1048576,$A15,Projetos!$C$7:$C$1048576,L$6,Projetos!$I$7:$I$1048576,"Aprovado")</f>
        <v>0</v>
      </c>
      <c r="N15" s="107">
        <f>COUNTIFS(Projetos!$H$7:$H$1048576,$A15,Projetos!$C$7:$C$1048576,N$6)</f>
        <v>0</v>
      </c>
      <c r="O15" s="107">
        <f>COUNTIFS(Projetos!$H$7:$H$1048576,$A15,Projetos!$C$7:$C$1048576,N$6,Projetos!$I$7:$I$1048576,"Aprovado")</f>
        <v>0</v>
      </c>
      <c r="P15" s="107">
        <f>COUNTIFS(Projetos!$H$7:$H$1048576,$A15,Projetos!$C$7:$C$1048576,P$6)</f>
        <v>0</v>
      </c>
      <c r="Q15" s="107">
        <f>COUNTIFS(Projetos!$H$7:$H$1048576,$A15,Projetos!$C$7:$C$1048576,P$6,Projetos!$I$7:$I$1048576,"Aprovado")</f>
        <v>0</v>
      </c>
      <c r="R15" s="107">
        <f>COUNTIFS(Projetos!$H$7:$H$1048576,$A15,Projetos!$C$7:$C$1048576,R$6)</f>
        <v>1</v>
      </c>
      <c r="S15" s="107">
        <f>COUNTIFS(Projetos!$H$7:$H$1048576,$A15,Projetos!$C$7:$C$1048576,R$6,Projetos!$I$7:$I$1048576,"Aprovado")</f>
        <v>0</v>
      </c>
      <c r="T15" s="107">
        <f>COUNTIFS(Projetos!$H$7:$H$1048576,$A15,Projetos!$C$7:$C$1048576,T$6)</f>
        <v>0</v>
      </c>
      <c r="U15" s="107">
        <f>COUNTIFS(Projetos!$H$7:$H$1048576,$A15,Projetos!$C$7:$C$1048576,T$6,Projetos!$I$7:$I$1048576,"Aprovado")</f>
        <v>0</v>
      </c>
      <c r="V15" s="107">
        <f>COUNTIFS(Projetos!$H$7:$H$1048576,$A15,Projetos!$C$7:$C$1048576,V$6)</f>
        <v>0</v>
      </c>
      <c r="W15" s="107">
        <f>COUNTIFS(Projetos!$H$7:$H$1048576,$A15,Projetos!$C$7:$C$1048576,V$6,Projetos!$I$7:$I$1048576,"Aprovado")</f>
        <v>0</v>
      </c>
      <c r="X15" s="107">
        <f>COUNTIFS(Projetos!$H$7:$H$1048576,$A15,Projetos!$C$7:$C$1048576,X$6)</f>
        <v>0</v>
      </c>
      <c r="Y15" s="107">
        <f>COUNTIFS(Projetos!$H$7:$H$1048576,$A15,Projetos!$C$7:$C$1048576,X$6,Projetos!$I$7:$I$1048576,"Aprovado")</f>
        <v>0</v>
      </c>
      <c r="Z15" s="107">
        <f>COUNTIFS(Projetos!$H$7:$H$1048576,$A15,Projetos!$C$7:$C$1048576,Z$6)</f>
        <v>0</v>
      </c>
      <c r="AA15" s="107">
        <f>COUNTIFS(Projetos!$H$7:$H$1048576,$A15,Projetos!$C$7:$C$1048576,Z$6,Projetos!$I$7:$I$1048576,"Aprovado")</f>
        <v>0</v>
      </c>
      <c r="AB15" s="107">
        <f>COUNTIFS(Projetos!$H$7:$H$1048576,$A15,Projetos!$C$7:$C$1048576,AB$6)</f>
        <v>0</v>
      </c>
      <c r="AC15" s="107">
        <f>COUNTIFS(Projetos!$H$7:$H$1048576,$A15,Projetos!$C$7:$C$1048576,AB$6,Projetos!$I$7:$I$1048576,"Aprovado")</f>
        <v>0</v>
      </c>
      <c r="AD15" s="110">
        <f t="shared" si="1"/>
        <v>2</v>
      </c>
      <c r="AE15" s="110">
        <f t="shared" si="2"/>
        <v>0</v>
      </c>
      <c r="AF15" s="111">
        <f t="shared" si="0"/>
        <v>2</v>
      </c>
      <c r="AG15" s="211">
        <f>COUNTIFS(Projetos!$H$7:$H$1048576,$A15,Projetos!$I$7:$I$1048576,"Aprovado",Projetos!$J$7:$J$1048576,"Sancionado")</f>
        <v>0</v>
      </c>
      <c r="AH15" s="211">
        <f>AG15-AE15</f>
        <v>0</v>
      </c>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c r="SG15" s="22"/>
      <c r="SH15" s="22"/>
      <c r="SI15" s="22"/>
      <c r="SJ15" s="22"/>
      <c r="SK15" s="22"/>
      <c r="SL15" s="22"/>
      <c r="SM15" s="22"/>
      <c r="SN15" s="22"/>
      <c r="SO15" s="22"/>
      <c r="SP15" s="22"/>
      <c r="SQ15" s="22"/>
      <c r="SR15" s="22"/>
      <c r="SS15" s="22"/>
      <c r="ST15" s="22"/>
      <c r="SU15" s="22"/>
      <c r="SV15" s="22"/>
      <c r="SW15" s="22"/>
      <c r="SX15" s="22"/>
      <c r="SY15" s="22"/>
      <c r="SZ15" s="22"/>
      <c r="TA15" s="22"/>
      <c r="TB15" s="22"/>
      <c r="TC15" s="22"/>
      <c r="TD15" s="22"/>
      <c r="TE15" s="22"/>
      <c r="TF15" s="22"/>
      <c r="TG15" s="22"/>
      <c r="TH15" s="22"/>
      <c r="TI15" s="22"/>
      <c r="TJ15" s="22"/>
      <c r="TK15" s="22"/>
      <c r="TL15" s="22"/>
      <c r="TM15" s="22"/>
      <c r="TN15" s="22"/>
      <c r="TO15" s="22"/>
      <c r="TP15" s="22"/>
      <c r="TQ15" s="22"/>
      <c r="TR15" s="22"/>
      <c r="TS15" s="22"/>
      <c r="TT15" s="22"/>
      <c r="TU15" s="22"/>
      <c r="TV15" s="22"/>
      <c r="TW15" s="22"/>
      <c r="TX15" s="22"/>
      <c r="TY15" s="22"/>
      <c r="TZ15" s="22"/>
      <c r="UA15" s="22"/>
      <c r="UB15" s="22"/>
      <c r="UC15" s="22"/>
      <c r="UD15" s="22"/>
      <c r="UE15" s="22"/>
      <c r="UF15" s="22"/>
      <c r="UG15" s="22"/>
      <c r="UH15" s="22"/>
      <c r="UI15" s="22"/>
      <c r="UJ15" s="22"/>
      <c r="UK15" s="22"/>
      <c r="UL15" s="22"/>
      <c r="UM15" s="22"/>
      <c r="UN15" s="22"/>
      <c r="UO15" s="22"/>
      <c r="UP15" s="22"/>
      <c r="UQ15" s="22"/>
      <c r="UR15" s="22"/>
      <c r="US15" s="22"/>
      <c r="UT15" s="22"/>
      <c r="UU15" s="22"/>
      <c r="UV15" s="22"/>
      <c r="UW15" s="22"/>
      <c r="UX15" s="22"/>
      <c r="UY15" s="22"/>
      <c r="UZ15" s="22"/>
      <c r="VA15" s="22"/>
      <c r="VB15" s="22"/>
      <c r="VC15" s="22"/>
      <c r="VD15" s="22"/>
      <c r="VE15" s="22"/>
      <c r="VF15" s="22"/>
      <c r="VG15" s="22"/>
      <c r="VH15" s="22"/>
      <c r="VI15" s="22"/>
      <c r="VJ15" s="22"/>
      <c r="VK15" s="22"/>
      <c r="VL15" s="22"/>
      <c r="VM15" s="22"/>
      <c r="VN15" s="22"/>
      <c r="VO15" s="22"/>
      <c r="VP15" s="22"/>
      <c r="VQ15" s="22"/>
      <c r="VR15" s="22"/>
      <c r="VS15" s="22"/>
      <c r="VT15" s="22"/>
      <c r="VU15" s="22"/>
      <c r="VV15" s="22"/>
      <c r="VW15" s="22"/>
      <c r="VX15" s="22"/>
      <c r="VY15" s="22"/>
      <c r="VZ15" s="22"/>
      <c r="WA15" s="22"/>
      <c r="WB15" s="22"/>
      <c r="WC15" s="22"/>
      <c r="WD15" s="22"/>
      <c r="WE15" s="22"/>
      <c r="WF15" s="22"/>
      <c r="WG15" s="22"/>
      <c r="WH15" s="22"/>
      <c r="WI15" s="22"/>
      <c r="WJ15" s="22"/>
      <c r="WK15" s="22"/>
      <c r="WL15" s="22"/>
      <c r="WM15" s="22"/>
      <c r="WN15" s="22"/>
      <c r="WO15" s="22"/>
      <c r="WP15" s="22"/>
      <c r="WQ15" s="22"/>
      <c r="WR15" s="22"/>
      <c r="WS15" s="22"/>
      <c r="WT15" s="22"/>
      <c r="WU15" s="22"/>
      <c r="WV15" s="22"/>
      <c r="WW15" s="22"/>
      <c r="WX15" s="22"/>
      <c r="WY15" s="22"/>
      <c r="WZ15" s="22"/>
      <c r="XA15" s="22"/>
      <c r="XB15" s="22"/>
      <c r="XC15" s="22"/>
      <c r="XD15" s="22"/>
      <c r="XE15" s="22"/>
      <c r="XF15" s="22"/>
      <c r="XG15" s="22"/>
      <c r="XH15" s="22"/>
      <c r="XI15" s="22"/>
      <c r="XJ15" s="22"/>
      <c r="XK15" s="22"/>
      <c r="XL15" s="22"/>
      <c r="XM15" s="22"/>
      <c r="XN15" s="22"/>
      <c r="XO15" s="22"/>
      <c r="XP15" s="22"/>
      <c r="XQ15" s="22"/>
      <c r="XR15" s="22"/>
      <c r="XS15" s="22"/>
      <c r="XT15" s="22"/>
      <c r="XU15" s="22"/>
      <c r="XV15" s="22"/>
      <c r="XW15" s="22"/>
      <c r="XX15" s="22"/>
      <c r="XY15" s="22"/>
      <c r="XZ15" s="22"/>
      <c r="YA15" s="22"/>
      <c r="YB15" s="22"/>
      <c r="YC15" s="22"/>
      <c r="YD15" s="22"/>
      <c r="YE15" s="22"/>
      <c r="YF15" s="22"/>
      <c r="YG15" s="22"/>
      <c r="YH15" s="22"/>
      <c r="YI15" s="22"/>
      <c r="YJ15" s="22"/>
      <c r="YK15" s="22"/>
      <c r="YL15" s="22"/>
      <c r="YM15" s="22"/>
      <c r="YN15" s="22"/>
      <c r="YO15" s="22"/>
      <c r="YP15" s="22"/>
      <c r="YQ15" s="22"/>
      <c r="YR15" s="22"/>
      <c r="YS15" s="22"/>
      <c r="YT15" s="22"/>
      <c r="YU15" s="22"/>
      <c r="YV15" s="22"/>
      <c r="YW15" s="22"/>
      <c r="YX15" s="22"/>
      <c r="YY15" s="22"/>
      <c r="YZ15" s="22"/>
      <c r="ZA15" s="22"/>
      <c r="ZB15" s="22"/>
      <c r="ZC15" s="22"/>
      <c r="ZD15" s="22"/>
      <c r="ZE15" s="22"/>
      <c r="ZF15" s="22"/>
      <c r="ZG15" s="22"/>
      <c r="ZH15" s="22"/>
      <c r="ZI15" s="22"/>
      <c r="ZJ15" s="22"/>
      <c r="ZK15" s="22"/>
      <c r="ZL15" s="22"/>
      <c r="ZM15" s="22"/>
      <c r="ZN15" s="22"/>
      <c r="ZO15" s="22"/>
      <c r="ZP15" s="22"/>
      <c r="ZQ15" s="22"/>
      <c r="ZR15" s="22"/>
      <c r="ZS15" s="22"/>
      <c r="ZT15" s="22"/>
      <c r="ZU15" s="22"/>
      <c r="ZV15" s="22"/>
      <c r="ZW15" s="22"/>
      <c r="ZX15" s="22"/>
      <c r="ZY15" s="22"/>
      <c r="ZZ15" s="22"/>
      <c r="AAA15" s="22"/>
      <c r="AAB15" s="22"/>
      <c r="AAC15" s="22"/>
      <c r="AAD15" s="22"/>
      <c r="AAE15" s="22"/>
      <c r="AAF15" s="22"/>
      <c r="AAG15" s="22"/>
      <c r="AAH15" s="22"/>
      <c r="AAI15" s="22"/>
      <c r="AAJ15" s="22"/>
      <c r="AAK15" s="22"/>
      <c r="AAL15" s="22"/>
      <c r="AAM15" s="22"/>
      <c r="AAN15" s="22"/>
      <c r="AAO15" s="22"/>
      <c r="AAP15" s="22"/>
      <c r="AAQ15" s="22"/>
      <c r="AAR15" s="22"/>
      <c r="AAS15" s="22"/>
      <c r="AAT15" s="22"/>
      <c r="AAU15" s="22"/>
      <c r="AAV15" s="22"/>
      <c r="AAW15" s="22"/>
      <c r="AAX15" s="22"/>
      <c r="AAY15" s="22"/>
      <c r="AAZ15" s="22"/>
      <c r="ABA15" s="22"/>
      <c r="ABB15" s="22"/>
      <c r="ABC15" s="22"/>
      <c r="ABD15" s="22"/>
      <c r="ABE15" s="22"/>
      <c r="ABF15" s="22"/>
      <c r="ABG15" s="22"/>
      <c r="ABH15" s="22"/>
      <c r="ABI15" s="22"/>
      <c r="ABJ15" s="22"/>
      <c r="ABK15" s="22"/>
      <c r="ABL15" s="22"/>
      <c r="ABM15" s="22"/>
      <c r="ABN15" s="22"/>
      <c r="ABO15" s="22"/>
      <c r="ABP15" s="22"/>
      <c r="ABQ15" s="22"/>
      <c r="ABR15" s="22"/>
      <c r="ABS15" s="22"/>
      <c r="ABT15" s="22"/>
      <c r="ABU15" s="22"/>
      <c r="ABV15" s="22"/>
      <c r="ABW15" s="22"/>
      <c r="ABX15" s="22"/>
      <c r="ABY15" s="22"/>
      <c r="ABZ15" s="22"/>
      <c r="ACA15" s="22"/>
      <c r="ACB15" s="22"/>
      <c r="ACC15" s="22"/>
      <c r="ACD15" s="22"/>
      <c r="ACE15" s="22"/>
      <c r="ACF15" s="22"/>
      <c r="ACG15" s="22"/>
      <c r="ACH15" s="22"/>
      <c r="ACI15" s="22"/>
      <c r="ACJ15" s="22"/>
      <c r="ACK15" s="22"/>
      <c r="ACL15" s="22"/>
      <c r="ACM15" s="22"/>
      <c r="ACN15" s="22"/>
      <c r="ACO15" s="22"/>
      <c r="ACP15" s="22"/>
      <c r="ACQ15" s="22"/>
      <c r="ACR15" s="22"/>
      <c r="ACS15" s="22"/>
      <c r="ACT15" s="22"/>
      <c r="ACU15" s="22"/>
      <c r="ACV15" s="22"/>
      <c r="ACW15" s="22"/>
      <c r="ACX15" s="22"/>
      <c r="ACY15" s="22"/>
      <c r="ACZ15" s="22"/>
      <c r="ADA15" s="22"/>
      <c r="ADB15" s="22"/>
      <c r="ADC15" s="22"/>
      <c r="ADD15" s="22"/>
      <c r="ADE15" s="22"/>
      <c r="ADF15" s="22"/>
      <c r="ADG15" s="22"/>
      <c r="ADH15" s="22"/>
      <c r="ADI15" s="22"/>
      <c r="ADJ15" s="22"/>
      <c r="ADK15" s="22"/>
      <c r="ADL15" s="22"/>
      <c r="ADM15" s="22"/>
      <c r="ADN15" s="22"/>
      <c r="ADO15" s="22"/>
      <c r="ADP15" s="22"/>
      <c r="ADQ15" s="22"/>
      <c r="ADR15" s="22"/>
      <c r="ADS15" s="22"/>
      <c r="ADT15" s="22"/>
      <c r="ADU15" s="22"/>
      <c r="ADV15" s="22"/>
      <c r="ADW15" s="22"/>
      <c r="ADX15" s="22"/>
      <c r="ADY15" s="22"/>
      <c r="ADZ15" s="22"/>
      <c r="AEA15" s="22"/>
      <c r="AEB15" s="22"/>
      <c r="AEC15" s="22"/>
      <c r="AED15" s="22"/>
      <c r="AEE15" s="22"/>
      <c r="AEF15" s="22"/>
      <c r="AEG15" s="22"/>
      <c r="AEH15" s="22"/>
      <c r="AEI15" s="22"/>
      <c r="AEJ15" s="22"/>
      <c r="AEK15" s="22"/>
      <c r="AEL15" s="22"/>
      <c r="AEM15" s="22"/>
      <c r="AEN15" s="22"/>
      <c r="AEO15" s="22"/>
      <c r="AEP15" s="22"/>
      <c r="AEQ15" s="22"/>
      <c r="AER15" s="22"/>
      <c r="AES15" s="22"/>
      <c r="AET15" s="22"/>
      <c r="AEU15" s="22"/>
      <c r="AEV15" s="22"/>
      <c r="AEW15" s="22"/>
      <c r="AEX15" s="22"/>
      <c r="AEY15" s="22"/>
      <c r="AEZ15" s="22"/>
      <c r="AFA15" s="22"/>
      <c r="AFB15" s="22"/>
      <c r="AFC15" s="22"/>
      <c r="AFD15" s="22"/>
      <c r="AFE15" s="22"/>
      <c r="AFF15" s="22"/>
      <c r="AFG15" s="22"/>
      <c r="AFH15" s="22"/>
      <c r="AFI15" s="22"/>
      <c r="AFJ15" s="22"/>
      <c r="AFK15" s="22"/>
      <c r="AFL15" s="22"/>
      <c r="AFM15" s="22"/>
      <c r="AFN15" s="22"/>
      <c r="AFO15" s="22"/>
      <c r="AFP15" s="22"/>
      <c r="AFQ15" s="22"/>
      <c r="AFR15" s="22"/>
      <c r="AFS15" s="22"/>
      <c r="AFT15" s="22"/>
      <c r="AFU15" s="22"/>
      <c r="AFV15" s="22"/>
      <c r="AFW15" s="22"/>
      <c r="AFX15" s="22"/>
      <c r="AFY15" s="22"/>
      <c r="AFZ15" s="22"/>
      <c r="AGA15" s="22"/>
      <c r="AGB15" s="22"/>
      <c r="AGC15" s="22"/>
      <c r="AGD15" s="22"/>
      <c r="AGE15" s="22"/>
      <c r="AGF15" s="22"/>
      <c r="AGG15" s="22"/>
      <c r="AGH15" s="22"/>
      <c r="AGI15" s="22"/>
      <c r="AGJ15" s="22"/>
      <c r="AGK15" s="22"/>
      <c r="AGL15" s="22"/>
      <c r="AGM15" s="22"/>
      <c r="AGN15" s="22"/>
      <c r="AGO15" s="22"/>
      <c r="AGP15" s="22"/>
      <c r="AGQ15" s="22"/>
      <c r="AGR15" s="22"/>
      <c r="AGS15" s="22"/>
      <c r="AGT15" s="22"/>
      <c r="AGU15" s="22"/>
      <c r="AGV15" s="22"/>
      <c r="AGW15" s="22"/>
      <c r="AGX15" s="22"/>
      <c r="AGY15" s="22"/>
      <c r="AGZ15" s="22"/>
      <c r="AHA15" s="22"/>
      <c r="AHB15" s="22"/>
      <c r="AHC15" s="22"/>
      <c r="AHD15" s="22"/>
      <c r="AHE15" s="22"/>
      <c r="AHF15" s="22"/>
      <c r="AHG15" s="22"/>
      <c r="AHH15" s="22"/>
      <c r="AHI15" s="22"/>
      <c r="AHJ15" s="22"/>
      <c r="AHK15" s="22"/>
      <c r="AHL15" s="22"/>
      <c r="AHM15" s="22"/>
      <c r="AHN15" s="22"/>
      <c r="AHO15" s="22"/>
      <c r="AHP15" s="22"/>
      <c r="AHQ15" s="22"/>
      <c r="AHR15" s="22"/>
      <c r="AHS15" s="22"/>
      <c r="AHT15" s="22"/>
      <c r="AHU15" s="22"/>
      <c r="AHV15" s="22"/>
      <c r="AHW15" s="22"/>
      <c r="AHX15" s="22"/>
      <c r="AHY15" s="22"/>
      <c r="AHZ15" s="22"/>
      <c r="AIA15" s="22"/>
      <c r="AIB15" s="22"/>
      <c r="AIC15" s="22"/>
      <c r="AID15" s="22"/>
      <c r="AIE15" s="22"/>
      <c r="AIF15" s="22"/>
      <c r="AIG15" s="22"/>
      <c r="AIH15" s="22"/>
      <c r="AII15" s="22"/>
      <c r="AIJ15" s="22"/>
      <c r="AIK15" s="22"/>
      <c r="AIL15" s="22"/>
      <c r="AIM15" s="22"/>
      <c r="AIN15" s="22"/>
      <c r="AIO15" s="22"/>
      <c r="AIP15" s="22"/>
      <c r="AIQ15" s="22"/>
      <c r="AIR15" s="22"/>
      <c r="AIS15" s="22"/>
      <c r="AIT15" s="22"/>
      <c r="AIU15" s="22"/>
      <c r="AIV15" s="22"/>
      <c r="AIW15" s="22"/>
      <c r="AIX15" s="22"/>
      <c r="AIY15" s="22"/>
      <c r="AIZ15" s="22"/>
      <c r="AJA15" s="22"/>
      <c r="AJB15" s="22"/>
      <c r="AJC15" s="22"/>
      <c r="AJD15" s="22"/>
      <c r="AJE15" s="22"/>
      <c r="AJF15" s="22"/>
      <c r="AJG15" s="22"/>
      <c r="AJH15" s="22"/>
      <c r="AJI15" s="22"/>
      <c r="AJJ15" s="22"/>
      <c r="AJK15" s="22"/>
      <c r="AJL15" s="22"/>
      <c r="AJM15" s="22"/>
      <c r="AJN15" s="22"/>
      <c r="AJO15" s="22"/>
      <c r="AJP15" s="22"/>
      <c r="AJQ15" s="22"/>
      <c r="AJR15" s="22"/>
      <c r="AJS15" s="22"/>
      <c r="AJT15" s="22"/>
      <c r="AJU15" s="22"/>
      <c r="AJV15" s="22"/>
      <c r="AJW15" s="22"/>
      <c r="AJX15" s="22"/>
      <c r="AJY15" s="22"/>
      <c r="AJZ15" s="22"/>
      <c r="AKA15" s="22"/>
      <c r="AKB15" s="22"/>
      <c r="AKC15" s="22"/>
      <c r="AKD15" s="22"/>
      <c r="AKE15" s="22"/>
      <c r="AKF15" s="22"/>
      <c r="AKG15" s="22"/>
      <c r="AKH15" s="22"/>
      <c r="AKI15" s="22"/>
      <c r="AKJ15" s="22"/>
      <c r="AKK15" s="22"/>
      <c r="AKL15" s="22"/>
      <c r="AKM15" s="22"/>
      <c r="AKN15" s="22"/>
      <c r="AKO15" s="22"/>
      <c r="AKP15" s="22"/>
      <c r="AKQ15" s="22"/>
      <c r="AKR15" s="22"/>
      <c r="AKS15" s="22"/>
      <c r="AKT15" s="22"/>
      <c r="AKU15" s="22"/>
      <c r="AKV15" s="22"/>
      <c r="AKW15" s="22"/>
      <c r="AKX15" s="22"/>
      <c r="AKY15" s="22"/>
      <c r="AKZ15" s="22"/>
      <c r="ALA15" s="22"/>
      <c r="ALB15" s="22"/>
      <c r="ALC15" s="22"/>
      <c r="ALD15" s="22"/>
      <c r="ALE15" s="22"/>
      <c r="ALF15" s="22"/>
      <c r="ALG15" s="22"/>
      <c r="ALH15" s="22"/>
      <c r="ALI15" s="22"/>
      <c r="ALJ15" s="22"/>
      <c r="ALK15" s="22"/>
      <c r="ALL15" s="22"/>
      <c r="ALM15" s="22"/>
      <c r="ALN15" s="22"/>
      <c r="ALO15" s="22"/>
      <c r="ALP15" s="22"/>
      <c r="ALQ15" s="22"/>
      <c r="ALR15" s="22"/>
      <c r="ALS15" s="22"/>
      <c r="ALT15" s="22"/>
      <c r="ALU15" s="22"/>
      <c r="ALV15" s="22"/>
    </row>
    <row r="16" spans="1:1010" ht="12.75" customHeight="1">
      <c r="A16" s="100" t="s">
        <v>99</v>
      </c>
      <c r="B16" s="107">
        <f>COUNTIFS(Projetos!$H$7:$H$1048576,$A16,Projetos!$C$7:$C$1048576,B$6)</f>
        <v>0</v>
      </c>
      <c r="C16" s="106">
        <f>COUNTIFS(Projetos!$H$7:$H$1048576,$A16,Projetos!$C$7:$C$1048576,B$6,Projetos!$I$7:$I$1048576,"Aprovado")</f>
        <v>0</v>
      </c>
      <c r="D16" s="107">
        <f>COUNTIFS(Projetos!$H$7:$H$1048576,$A16,Projetos!$C$7:$C$1048576,D$6)</f>
        <v>0</v>
      </c>
      <c r="E16" s="107">
        <f>COUNTIFS(Projetos!$H$7:$H$1048576,$A16,Projetos!$C$7:$C$1048576,D$6,Projetos!$I$7:$I$1048576,"Aprovado")</f>
        <v>0</v>
      </c>
      <c r="F16" s="107">
        <f>COUNTIFS(Projetos!$H$7:$H$1048576,$A16,Projetos!$C$7:$C$1048576,F$6)</f>
        <v>1</v>
      </c>
      <c r="G16" s="107">
        <f>COUNTIFS(Projetos!$H$7:$H$1048576,$A16,Projetos!$C$7:$C$1048576,F$6,Projetos!$I$7:$I$1048576,"Aprovado")</f>
        <v>0</v>
      </c>
      <c r="H16" s="107">
        <f>COUNTIFS(Projetos!$H$7:$H$1048576,$A16,Projetos!$C$7:$C$1048576,H$6)</f>
        <v>0</v>
      </c>
      <c r="I16" s="107">
        <f>COUNTIFS(Projetos!$H$7:$H$1048576,$A16,Projetos!$C$7:$C$1048576,H$6,Projetos!$I$7:$I$1048576,"Aprovado")</f>
        <v>0</v>
      </c>
      <c r="J16" s="107">
        <f>COUNTIFS(Projetos!$H$7:$H$1048576,$A16,Projetos!$C$7:$C$1048576,J$6)</f>
        <v>1</v>
      </c>
      <c r="K16" s="107">
        <f>COUNTIFS(Projetos!$H$7:$H$1048576,$A16,Projetos!$C$7:$C$1048576,J$6,Projetos!$I$7:$I$1048576,"Aprovado")</f>
        <v>1</v>
      </c>
      <c r="L16" s="107">
        <f>COUNTIFS(Projetos!$H$7:$H$1048576,$A16,Projetos!$C$7:$C$1048576,L$6)</f>
        <v>0</v>
      </c>
      <c r="M16" s="107">
        <f>COUNTIFS(Projetos!$H$7:$H$1048576,$A16,Projetos!$C$7:$C$1048576,L$6,Projetos!$I$7:$I$1048576,"Aprovado")</f>
        <v>0</v>
      </c>
      <c r="N16" s="107">
        <f>COUNTIFS(Projetos!$H$7:$H$1048576,$A16,Projetos!$C$7:$C$1048576,N$6)</f>
        <v>2</v>
      </c>
      <c r="O16" s="107">
        <f>COUNTIFS(Projetos!$H$7:$H$1048576,$A16,Projetos!$C$7:$C$1048576,N$6,Projetos!$I$7:$I$1048576,"Aprovado")</f>
        <v>0</v>
      </c>
      <c r="P16" s="107">
        <f>COUNTIFS(Projetos!$H$7:$H$1048576,$A16,Projetos!$C$7:$C$1048576,P$6)</f>
        <v>0</v>
      </c>
      <c r="Q16" s="107">
        <f>COUNTIFS(Projetos!$H$7:$H$1048576,$A16,Projetos!$C$7:$C$1048576,P$6,Projetos!$I$7:$I$1048576,"Aprovado")</f>
        <v>0</v>
      </c>
      <c r="R16" s="107">
        <f>COUNTIFS(Projetos!$H$7:$H$1048576,$A16,Projetos!$C$7:$C$1048576,R$6)</f>
        <v>0</v>
      </c>
      <c r="S16" s="107">
        <f>COUNTIFS(Projetos!$H$7:$H$1048576,$A16,Projetos!$C$7:$C$1048576,R$6,Projetos!$I$7:$I$1048576,"Aprovado")</f>
        <v>0</v>
      </c>
      <c r="T16" s="107">
        <f>COUNTIFS(Projetos!$H$7:$H$1048576,$A16,Projetos!$C$7:$C$1048576,T$6)</f>
        <v>0</v>
      </c>
      <c r="U16" s="107">
        <f>COUNTIFS(Projetos!$H$7:$H$1048576,$A16,Projetos!$C$7:$C$1048576,T$6,Projetos!$I$7:$I$1048576,"Aprovado")</f>
        <v>0</v>
      </c>
      <c r="V16" s="107">
        <f>COUNTIFS(Projetos!$H$7:$H$1048576,$A16,Projetos!$C$7:$C$1048576,V$6)</f>
        <v>0</v>
      </c>
      <c r="W16" s="107">
        <f>COUNTIFS(Projetos!$H$7:$H$1048576,$A16,Projetos!$C$7:$C$1048576,V$6,Projetos!$I$7:$I$1048576,"Aprovado")</f>
        <v>0</v>
      </c>
      <c r="X16" s="107">
        <f>COUNTIFS(Projetos!$H$7:$H$1048576,$A16,Projetos!$C$7:$C$1048576,X$6)</f>
        <v>0</v>
      </c>
      <c r="Y16" s="107">
        <f>COUNTIFS(Projetos!$H$7:$H$1048576,$A16,Projetos!$C$7:$C$1048576,X$6,Projetos!$I$7:$I$1048576,"Aprovado")</f>
        <v>0</v>
      </c>
      <c r="Z16" s="107">
        <f>COUNTIFS(Projetos!$H$7:$H$1048576,$A16,Projetos!$C$7:$C$1048576,Z$6)</f>
        <v>0</v>
      </c>
      <c r="AA16" s="107">
        <f>COUNTIFS(Projetos!$H$7:$H$1048576,$A16,Projetos!$C$7:$C$1048576,Z$6,Projetos!$I$7:$I$1048576,"Aprovado")</f>
        <v>0</v>
      </c>
      <c r="AB16" s="107">
        <f>COUNTIFS(Projetos!$H$7:$H$1048576,$A16,Projetos!$C$7:$C$1048576,AB$6)</f>
        <v>1</v>
      </c>
      <c r="AC16" s="107">
        <f>COUNTIFS(Projetos!$H$7:$H$1048576,$A16,Projetos!$C$7:$C$1048576,AB$6,Projetos!$I$7:$I$1048576,"Aprovado")</f>
        <v>1</v>
      </c>
      <c r="AD16" s="110">
        <f t="shared" si="1"/>
        <v>5</v>
      </c>
      <c r="AE16" s="110">
        <f t="shared" si="2"/>
        <v>2</v>
      </c>
      <c r="AF16" s="111">
        <f t="shared" si="0"/>
        <v>3</v>
      </c>
      <c r="AG16" s="211">
        <f>COUNTIFS(Projetos!$H$7:$H$1048576,$A16,Projetos!$I$7:$I$1048576,"Aprovado",Projetos!$J$7:$J$1048576,"Sancionado")</f>
        <v>1</v>
      </c>
      <c r="AH16" s="211">
        <f t="shared" si="3"/>
        <v>1</v>
      </c>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2"/>
      <c r="ALN16" s="22"/>
      <c r="ALO16" s="22"/>
      <c r="ALP16" s="22"/>
      <c r="ALQ16" s="22"/>
      <c r="ALR16" s="22"/>
      <c r="ALS16" s="22"/>
      <c r="ALT16" s="22"/>
      <c r="ALU16" s="22"/>
      <c r="ALV16" s="22"/>
    </row>
    <row r="17" spans="1:1010" ht="12.75" customHeight="1">
      <c r="A17" s="100" t="s">
        <v>100</v>
      </c>
      <c r="B17" s="107">
        <f>COUNTIFS(Projetos!$H$7:$H$1048576,$A17,Projetos!$C$7:$C$1048576,B$6)</f>
        <v>0</v>
      </c>
      <c r="C17" s="106">
        <f>COUNTIFS(Projetos!$H$7:$H$1048576,$A17,Projetos!$C$7:$C$1048576,B$6,Projetos!$I$7:$I$1048576,"Aprovado")</f>
        <v>0</v>
      </c>
      <c r="D17" s="107">
        <f>COUNTIFS(Projetos!$H$7:$H$1048576,$A17,Projetos!$C$7:$C$1048576,D$6)</f>
        <v>0</v>
      </c>
      <c r="E17" s="107">
        <f>COUNTIFS(Projetos!$H$7:$H$1048576,$A17,Projetos!$C$7:$C$1048576,D$6,Projetos!$I$7:$I$1048576,"Aprovado")</f>
        <v>0</v>
      </c>
      <c r="F17" s="107">
        <f>COUNTIFS(Projetos!$H$7:$H$1048576,$A17,Projetos!$C$7:$C$1048576,F$6)</f>
        <v>0</v>
      </c>
      <c r="G17" s="107">
        <f>COUNTIFS(Projetos!$H$7:$H$1048576,$A17,Projetos!$C$7:$C$1048576,F$6,Projetos!$I$7:$I$1048576,"Aprovado")</f>
        <v>0</v>
      </c>
      <c r="H17" s="107">
        <f>COUNTIFS(Projetos!$H$7:$H$1048576,$A17,Projetos!$C$7:$C$1048576,H$6)</f>
        <v>0</v>
      </c>
      <c r="I17" s="107">
        <f>COUNTIFS(Projetos!$H$7:$H$1048576,$A17,Projetos!$C$7:$C$1048576,H$6,Projetos!$I$7:$I$1048576,"Aprovado")</f>
        <v>0</v>
      </c>
      <c r="J17" s="107">
        <f>COUNTIFS(Projetos!$H$7:$H$1048576,$A17,Projetos!$C$7:$C$1048576,J$6)</f>
        <v>0</v>
      </c>
      <c r="K17" s="107">
        <f>COUNTIFS(Projetos!$H$7:$H$1048576,$A17,Projetos!$C$7:$C$1048576,J$6,Projetos!$I$7:$I$1048576,"Aprovado")</f>
        <v>0</v>
      </c>
      <c r="L17" s="107">
        <f>COUNTIFS(Projetos!$H$7:$H$1048576,$A17,Projetos!$C$7:$C$1048576,L$6)</f>
        <v>0</v>
      </c>
      <c r="M17" s="107">
        <f>COUNTIFS(Projetos!$H$7:$H$1048576,$A17,Projetos!$C$7:$C$1048576,L$6,Projetos!$I$7:$I$1048576,"Aprovado")</f>
        <v>0</v>
      </c>
      <c r="N17" s="107">
        <f>COUNTIFS(Projetos!$H$7:$H$1048576,$A17,Projetos!$C$7:$C$1048576,N$6)</f>
        <v>0</v>
      </c>
      <c r="O17" s="107">
        <f>COUNTIFS(Projetos!$H$7:$H$1048576,$A17,Projetos!$C$7:$C$1048576,N$6,Projetos!$I$7:$I$1048576,"Aprovado")</f>
        <v>0</v>
      </c>
      <c r="P17" s="107">
        <f>COUNTIFS(Projetos!$H$7:$H$1048576,$A17,Projetos!$C$7:$C$1048576,P$6)</f>
        <v>0</v>
      </c>
      <c r="Q17" s="107">
        <f>COUNTIFS(Projetos!$H$7:$H$1048576,$A17,Projetos!$C$7:$C$1048576,P$6,Projetos!$I$7:$I$1048576,"Aprovado")</f>
        <v>0</v>
      </c>
      <c r="R17" s="107">
        <f>COUNTIFS(Projetos!$H$7:$H$1048576,$A17,Projetos!$C$7:$C$1048576,R$6)</f>
        <v>0</v>
      </c>
      <c r="S17" s="107">
        <f>COUNTIFS(Projetos!$H$7:$H$1048576,$A17,Projetos!$C$7:$C$1048576,R$6,Projetos!$I$7:$I$1048576,"Aprovado")</f>
        <v>0</v>
      </c>
      <c r="T17" s="107">
        <f>COUNTIFS(Projetos!$H$7:$H$1048576,$A17,Projetos!$C$7:$C$1048576,T$6)</f>
        <v>0</v>
      </c>
      <c r="U17" s="107">
        <f>COUNTIFS(Projetos!$H$7:$H$1048576,$A17,Projetos!$C$7:$C$1048576,T$6,Projetos!$I$7:$I$1048576,"Aprovado")</f>
        <v>0</v>
      </c>
      <c r="V17" s="107">
        <f>COUNTIFS(Projetos!$H$7:$H$1048576,$A17,Projetos!$C$7:$C$1048576,V$6)</f>
        <v>0</v>
      </c>
      <c r="W17" s="107">
        <f>COUNTIFS(Projetos!$H$7:$H$1048576,$A17,Projetos!$C$7:$C$1048576,V$6,Projetos!$I$7:$I$1048576,"Aprovado")</f>
        <v>0</v>
      </c>
      <c r="X17" s="107">
        <f>COUNTIFS(Projetos!$H$7:$H$1048576,$A17,Projetos!$C$7:$C$1048576,X$6)</f>
        <v>0</v>
      </c>
      <c r="Y17" s="107">
        <f>COUNTIFS(Projetos!$H$7:$H$1048576,$A17,Projetos!$C$7:$C$1048576,X$6,Projetos!$I$7:$I$1048576,"Aprovado")</f>
        <v>0</v>
      </c>
      <c r="Z17" s="107">
        <f>COUNTIFS(Projetos!$H$7:$H$1048576,$A17,Projetos!$C$7:$C$1048576,Z$6)</f>
        <v>0</v>
      </c>
      <c r="AA17" s="107">
        <f>COUNTIFS(Projetos!$H$7:$H$1048576,$A17,Projetos!$C$7:$C$1048576,Z$6,Projetos!$I$7:$I$1048576,"Aprovado")</f>
        <v>0</v>
      </c>
      <c r="AB17" s="107">
        <f>COUNTIFS(Projetos!$H$7:$H$1048576,$A17,Projetos!$C$7:$C$1048576,AB$6)</f>
        <v>0</v>
      </c>
      <c r="AC17" s="107">
        <f>COUNTIFS(Projetos!$H$7:$H$1048576,$A17,Projetos!$C$7:$C$1048576,AB$6,Projetos!$I$7:$I$1048576,"Aprovado")</f>
        <v>0</v>
      </c>
      <c r="AD17" s="110">
        <f t="shared" si="1"/>
        <v>0</v>
      </c>
      <c r="AE17" s="110">
        <f t="shared" si="2"/>
        <v>0</v>
      </c>
      <c r="AF17" s="111">
        <f t="shared" si="0"/>
        <v>0</v>
      </c>
      <c r="AG17" s="211">
        <f>COUNTIFS(Projetos!$H$7:$H$1048576,$A17,Projetos!$I$7:$I$1048576,"Aprovado",Projetos!$J$7:$J$1048576,"Sancionado")</f>
        <v>0</v>
      </c>
      <c r="AH17" s="211">
        <f t="shared" si="3"/>
        <v>0</v>
      </c>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c r="AAG17" s="22"/>
      <c r="AAH17" s="22"/>
      <c r="AAI17" s="22"/>
      <c r="AAJ17" s="22"/>
      <c r="AAK17" s="22"/>
      <c r="AAL17" s="22"/>
      <c r="AAM17" s="22"/>
      <c r="AAN17" s="22"/>
      <c r="AAO17" s="22"/>
      <c r="AAP17" s="22"/>
      <c r="AAQ17" s="22"/>
      <c r="AAR17" s="22"/>
      <c r="AAS17" s="22"/>
      <c r="AAT17" s="22"/>
      <c r="AAU17" s="22"/>
      <c r="AAV17" s="22"/>
      <c r="AAW17" s="22"/>
      <c r="AAX17" s="22"/>
      <c r="AAY17" s="22"/>
      <c r="AAZ17" s="22"/>
      <c r="ABA17" s="22"/>
      <c r="ABB17" s="22"/>
      <c r="ABC17" s="22"/>
      <c r="ABD17" s="22"/>
      <c r="ABE17" s="22"/>
      <c r="ABF17" s="22"/>
      <c r="ABG17" s="22"/>
      <c r="ABH17" s="22"/>
      <c r="ABI17" s="22"/>
      <c r="ABJ17" s="22"/>
      <c r="ABK17" s="22"/>
      <c r="ABL17" s="22"/>
      <c r="ABM17" s="22"/>
      <c r="ABN17" s="22"/>
      <c r="ABO17" s="22"/>
      <c r="ABP17" s="22"/>
      <c r="ABQ17" s="22"/>
      <c r="ABR17" s="22"/>
      <c r="ABS17" s="22"/>
      <c r="ABT17" s="22"/>
      <c r="ABU17" s="22"/>
      <c r="ABV17" s="22"/>
      <c r="ABW17" s="22"/>
      <c r="ABX17" s="22"/>
      <c r="ABY17" s="22"/>
      <c r="ABZ17" s="22"/>
      <c r="ACA17" s="22"/>
      <c r="ACB17" s="22"/>
      <c r="ACC17" s="22"/>
      <c r="ACD17" s="22"/>
      <c r="ACE17" s="22"/>
      <c r="ACF17" s="22"/>
      <c r="ACG17" s="22"/>
      <c r="ACH17" s="22"/>
      <c r="ACI17" s="22"/>
      <c r="ACJ17" s="22"/>
      <c r="ACK17" s="22"/>
      <c r="ACL17" s="22"/>
      <c r="ACM17" s="22"/>
      <c r="ACN17" s="22"/>
      <c r="ACO17" s="22"/>
      <c r="ACP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c r="ADZ17" s="22"/>
      <c r="AEA17" s="22"/>
      <c r="AEB17" s="22"/>
      <c r="AEC17" s="22"/>
      <c r="AED17" s="22"/>
      <c r="AEE17" s="22"/>
      <c r="AEF17" s="22"/>
      <c r="AEG17" s="22"/>
      <c r="AEH17" s="22"/>
      <c r="AEI17" s="22"/>
      <c r="AEJ17" s="22"/>
      <c r="AEK17" s="22"/>
      <c r="AEL17" s="22"/>
      <c r="AEM17" s="22"/>
      <c r="AEN17" s="22"/>
      <c r="AEO17" s="22"/>
      <c r="AEP17" s="22"/>
      <c r="AEQ17" s="22"/>
      <c r="AER17" s="22"/>
      <c r="AES17" s="22"/>
      <c r="AET17" s="22"/>
      <c r="AEU17" s="22"/>
      <c r="AEV17" s="22"/>
      <c r="AEW17" s="22"/>
      <c r="AEX17" s="22"/>
      <c r="AEY17" s="22"/>
      <c r="AEZ17" s="22"/>
      <c r="AFA17" s="22"/>
      <c r="AFB17" s="22"/>
      <c r="AFC17" s="22"/>
      <c r="AFD17" s="22"/>
      <c r="AFE17" s="22"/>
      <c r="AFF17" s="22"/>
      <c r="AFG17" s="22"/>
      <c r="AFH17" s="22"/>
      <c r="AFI17" s="22"/>
      <c r="AFJ17" s="22"/>
      <c r="AFK17" s="22"/>
      <c r="AFL17" s="22"/>
      <c r="AFM17" s="22"/>
      <c r="AFN17" s="22"/>
      <c r="AFO17" s="22"/>
      <c r="AFP17" s="22"/>
      <c r="AFQ17" s="22"/>
      <c r="AFR17" s="22"/>
      <c r="AFS17" s="22"/>
      <c r="AFT17" s="22"/>
      <c r="AFU17" s="22"/>
      <c r="AFV17" s="22"/>
      <c r="AFW17" s="22"/>
      <c r="AFX17" s="22"/>
      <c r="AFY17" s="22"/>
      <c r="AFZ17" s="22"/>
      <c r="AGA17" s="22"/>
      <c r="AGB17" s="22"/>
      <c r="AGC17" s="22"/>
      <c r="AGD17" s="22"/>
      <c r="AGE17" s="22"/>
      <c r="AGF17" s="22"/>
      <c r="AGG17" s="22"/>
      <c r="AGH17" s="22"/>
      <c r="AGI17" s="22"/>
      <c r="AGJ17" s="22"/>
      <c r="AGK17" s="22"/>
      <c r="AGL17" s="22"/>
      <c r="AGM17" s="22"/>
      <c r="AGN17" s="22"/>
      <c r="AGO17" s="22"/>
      <c r="AGP17" s="22"/>
      <c r="AGQ17" s="22"/>
      <c r="AGR17" s="22"/>
      <c r="AGS17" s="22"/>
      <c r="AGT17" s="22"/>
      <c r="AGU17" s="22"/>
      <c r="AGV17" s="22"/>
      <c r="AGW17" s="22"/>
      <c r="AGX17" s="22"/>
      <c r="AGY17" s="22"/>
      <c r="AGZ17" s="22"/>
      <c r="AHA17" s="22"/>
      <c r="AHB17" s="22"/>
      <c r="AHC17" s="22"/>
      <c r="AHD17" s="22"/>
      <c r="AHE17" s="22"/>
      <c r="AHF17" s="22"/>
      <c r="AHG17" s="22"/>
      <c r="AHH17" s="22"/>
      <c r="AHI17" s="22"/>
      <c r="AHJ17" s="22"/>
      <c r="AHK17" s="22"/>
      <c r="AHL17" s="22"/>
      <c r="AHM17" s="22"/>
      <c r="AHN17" s="22"/>
      <c r="AHO17" s="22"/>
      <c r="AHP17" s="22"/>
      <c r="AHQ17" s="22"/>
      <c r="AHR17" s="22"/>
      <c r="AHS17" s="22"/>
      <c r="AHT17" s="22"/>
      <c r="AHU17" s="22"/>
      <c r="AHV17" s="22"/>
      <c r="AHW17" s="22"/>
      <c r="AHX17" s="22"/>
      <c r="AHY17" s="22"/>
      <c r="AHZ17" s="22"/>
      <c r="AIA17" s="22"/>
      <c r="AIB17" s="22"/>
      <c r="AIC17" s="22"/>
      <c r="AID17" s="22"/>
      <c r="AIE17" s="22"/>
      <c r="AIF17" s="22"/>
      <c r="AIG17" s="22"/>
      <c r="AIH17" s="22"/>
      <c r="AII17" s="22"/>
      <c r="AIJ17" s="22"/>
      <c r="AIK17" s="22"/>
      <c r="AIL17" s="22"/>
      <c r="AIM17" s="22"/>
      <c r="AIN17" s="22"/>
      <c r="AIO17" s="22"/>
      <c r="AIP17" s="22"/>
      <c r="AIQ17" s="22"/>
      <c r="AIR17" s="22"/>
      <c r="AIS17" s="22"/>
      <c r="AIT17" s="22"/>
      <c r="AIU17" s="22"/>
      <c r="AIV17" s="22"/>
      <c r="AIW17" s="22"/>
      <c r="AIX17" s="22"/>
      <c r="AIY17" s="22"/>
      <c r="AIZ17" s="22"/>
      <c r="AJA17" s="22"/>
      <c r="AJB17" s="22"/>
      <c r="AJC17" s="22"/>
      <c r="AJD17" s="22"/>
      <c r="AJE17" s="22"/>
      <c r="AJF17" s="22"/>
      <c r="AJG17" s="22"/>
      <c r="AJH17" s="22"/>
      <c r="AJI17" s="22"/>
      <c r="AJJ17" s="22"/>
      <c r="AJK17" s="22"/>
      <c r="AJL17" s="22"/>
      <c r="AJM17" s="22"/>
      <c r="AJN17" s="22"/>
      <c r="AJO17" s="22"/>
      <c r="AJP17" s="22"/>
      <c r="AJQ17" s="22"/>
      <c r="AJR17" s="22"/>
      <c r="AJS17" s="22"/>
      <c r="AJT17" s="22"/>
      <c r="AJU17" s="22"/>
      <c r="AJV17" s="22"/>
      <c r="AJW17" s="22"/>
      <c r="AJX17" s="22"/>
      <c r="AJY17" s="22"/>
      <c r="AJZ17" s="22"/>
      <c r="AKA17" s="22"/>
      <c r="AKB17" s="22"/>
      <c r="AKC17" s="22"/>
      <c r="AKD17" s="22"/>
      <c r="AKE17" s="22"/>
      <c r="AKF17" s="22"/>
      <c r="AKG17" s="22"/>
      <c r="AKH17" s="22"/>
      <c r="AKI17" s="22"/>
      <c r="AKJ17" s="22"/>
      <c r="AKK17" s="22"/>
      <c r="AKL17" s="22"/>
      <c r="AKM17" s="22"/>
      <c r="AKN17" s="22"/>
      <c r="AKO17" s="22"/>
      <c r="AKP17" s="22"/>
      <c r="AKQ17" s="22"/>
      <c r="AKR17" s="22"/>
      <c r="AKS17" s="22"/>
      <c r="AKT17" s="22"/>
      <c r="AKU17" s="22"/>
      <c r="AKV17" s="22"/>
      <c r="AKW17" s="22"/>
      <c r="AKX17" s="22"/>
      <c r="AKY17" s="22"/>
      <c r="AKZ17" s="22"/>
      <c r="ALA17" s="22"/>
      <c r="ALB17" s="22"/>
      <c r="ALC17" s="22"/>
      <c r="ALD17" s="22"/>
      <c r="ALE17" s="22"/>
      <c r="ALF17" s="22"/>
      <c r="ALG17" s="22"/>
      <c r="ALH17" s="22"/>
      <c r="ALI17" s="22"/>
      <c r="ALJ17" s="22"/>
      <c r="ALK17" s="22"/>
      <c r="ALL17" s="22"/>
      <c r="ALM17" s="22"/>
      <c r="ALN17" s="22"/>
      <c r="ALO17" s="22"/>
      <c r="ALP17" s="22"/>
      <c r="ALQ17" s="22"/>
      <c r="ALR17" s="22"/>
      <c r="ALS17" s="22"/>
      <c r="ALT17" s="22"/>
      <c r="ALU17" s="22"/>
      <c r="ALV17" s="22"/>
    </row>
    <row r="18" spans="1:1010" ht="12.75" customHeight="1">
      <c r="A18" s="100" t="s">
        <v>101</v>
      </c>
      <c r="B18" s="107">
        <f>COUNTIFS(Projetos!$H$7:$H$1048576,$A18,Projetos!$C$7:$C$1048576,B$6)</f>
        <v>0</v>
      </c>
      <c r="C18" s="106">
        <f>COUNTIFS(Projetos!$H$7:$H$1048576,$A18,Projetos!$C$7:$C$1048576,B$6,Projetos!$I$7:$I$1048576,"Aprovado")</f>
        <v>0</v>
      </c>
      <c r="D18" s="107">
        <f>COUNTIFS(Projetos!$H$7:$H$1048576,$A18,Projetos!$C$7:$C$1048576,D$6)</f>
        <v>0</v>
      </c>
      <c r="E18" s="107">
        <f>COUNTIFS(Projetos!$H$7:$H$1048576,$A18,Projetos!$C$7:$C$1048576,D$6,Projetos!$I$7:$I$1048576,"Aprovado")</f>
        <v>0</v>
      </c>
      <c r="F18" s="107">
        <f>COUNTIFS(Projetos!$H$7:$H$1048576,$A18,Projetos!$C$7:$C$1048576,F$6)</f>
        <v>0</v>
      </c>
      <c r="G18" s="107">
        <f>COUNTIFS(Projetos!$H$7:$H$1048576,$A18,Projetos!$C$7:$C$1048576,F$6,Projetos!$I$7:$I$1048576,"Aprovado")</f>
        <v>0</v>
      </c>
      <c r="H18" s="107">
        <f>COUNTIFS(Projetos!$H$7:$H$1048576,$A18,Projetos!$C$7:$C$1048576,H$6)</f>
        <v>1</v>
      </c>
      <c r="I18" s="107">
        <f>COUNTIFS(Projetos!$H$7:$H$1048576,$A18,Projetos!$C$7:$C$1048576,H$6,Projetos!$I$7:$I$1048576,"Aprovado")</f>
        <v>0</v>
      </c>
      <c r="J18" s="107">
        <f>COUNTIFS(Projetos!$H$7:$H$1048576,$A18,Projetos!$C$7:$C$1048576,J$6)</f>
        <v>0</v>
      </c>
      <c r="K18" s="107">
        <f>COUNTIFS(Projetos!$H$7:$H$1048576,$A18,Projetos!$C$7:$C$1048576,J$6,Projetos!$I$7:$I$1048576,"Aprovado")</f>
        <v>0</v>
      </c>
      <c r="L18" s="107">
        <f>COUNTIFS(Projetos!$H$7:$H$1048576,$A18,Projetos!$C$7:$C$1048576,L$6)</f>
        <v>0</v>
      </c>
      <c r="M18" s="107">
        <f>COUNTIFS(Projetos!$H$7:$H$1048576,$A18,Projetos!$C$7:$C$1048576,L$6,Projetos!$I$7:$I$1048576,"Aprovado")</f>
        <v>0</v>
      </c>
      <c r="N18" s="107">
        <f>COUNTIFS(Projetos!$H$7:$H$1048576,$A18,Projetos!$C$7:$C$1048576,N$6)</f>
        <v>0</v>
      </c>
      <c r="O18" s="107">
        <f>COUNTIFS(Projetos!$H$7:$H$1048576,$A18,Projetos!$C$7:$C$1048576,N$6,Projetos!$I$7:$I$1048576,"Aprovado")</f>
        <v>0</v>
      </c>
      <c r="P18" s="107">
        <f>COUNTIFS(Projetos!$H$7:$H$1048576,$A18,Projetos!$C$7:$C$1048576,P$6)</f>
        <v>0</v>
      </c>
      <c r="Q18" s="107">
        <f>COUNTIFS(Projetos!$H$7:$H$1048576,$A18,Projetos!$C$7:$C$1048576,P$6,Projetos!$I$7:$I$1048576,"Aprovado")</f>
        <v>0</v>
      </c>
      <c r="R18" s="107">
        <f>COUNTIFS(Projetos!$H$7:$H$1048576,$A18,Projetos!$C$7:$C$1048576,R$6)</f>
        <v>0</v>
      </c>
      <c r="S18" s="107">
        <f>COUNTIFS(Projetos!$H$7:$H$1048576,$A18,Projetos!$C$7:$C$1048576,R$6,Projetos!$I$7:$I$1048576,"Aprovado")</f>
        <v>0</v>
      </c>
      <c r="T18" s="107">
        <f>COUNTIFS(Projetos!$H$7:$H$1048576,$A18,Projetos!$C$7:$C$1048576,T$6)</f>
        <v>0</v>
      </c>
      <c r="U18" s="107">
        <f>COUNTIFS(Projetos!$H$7:$H$1048576,$A18,Projetos!$C$7:$C$1048576,T$6,Projetos!$I$7:$I$1048576,"Aprovado")</f>
        <v>0</v>
      </c>
      <c r="V18" s="107">
        <f>COUNTIFS(Projetos!$H$7:$H$1048576,$A18,Projetos!$C$7:$C$1048576,V$6)</f>
        <v>0</v>
      </c>
      <c r="W18" s="107">
        <f>COUNTIFS(Projetos!$H$7:$H$1048576,$A18,Projetos!$C$7:$C$1048576,V$6,Projetos!$I$7:$I$1048576,"Aprovado")</f>
        <v>0</v>
      </c>
      <c r="X18" s="107">
        <f>COUNTIFS(Projetos!$H$7:$H$1048576,$A18,Projetos!$C$7:$C$1048576,X$6)</f>
        <v>0</v>
      </c>
      <c r="Y18" s="107">
        <f>COUNTIFS(Projetos!$H$7:$H$1048576,$A18,Projetos!$C$7:$C$1048576,X$6,Projetos!$I$7:$I$1048576,"Aprovado")</f>
        <v>0</v>
      </c>
      <c r="Z18" s="107">
        <f>COUNTIFS(Projetos!$H$7:$H$1048576,$A18,Projetos!$C$7:$C$1048576,Z$6)</f>
        <v>0</v>
      </c>
      <c r="AA18" s="107">
        <f>COUNTIFS(Projetos!$H$7:$H$1048576,$A18,Projetos!$C$7:$C$1048576,Z$6,Projetos!$I$7:$I$1048576,"Aprovado")</f>
        <v>0</v>
      </c>
      <c r="AB18" s="107">
        <f>COUNTIFS(Projetos!$H$7:$H$1048576,$A18,Projetos!$C$7:$C$1048576,AB$6)</f>
        <v>0</v>
      </c>
      <c r="AC18" s="107">
        <f>COUNTIFS(Projetos!$H$7:$H$1048576,$A18,Projetos!$C$7:$C$1048576,AB$6,Projetos!$I$7:$I$1048576,"Aprovado")</f>
        <v>0</v>
      </c>
      <c r="AD18" s="110">
        <f t="shared" si="1"/>
        <v>1</v>
      </c>
      <c r="AE18" s="110">
        <f t="shared" si="2"/>
        <v>0</v>
      </c>
      <c r="AF18" s="111">
        <f t="shared" si="0"/>
        <v>1</v>
      </c>
      <c r="AG18" s="211">
        <f>COUNTIFS(Projetos!$H$7:$H$1048576,$A18,Projetos!$I$7:$I$1048576,"Aprovado",Projetos!$J$7:$J$1048576,"Sancionado")</f>
        <v>0</v>
      </c>
      <c r="AH18" s="211">
        <f t="shared" si="3"/>
        <v>0</v>
      </c>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c r="ACO18" s="22"/>
      <c r="ACP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c r="ADZ18" s="22"/>
      <c r="AEA18" s="22"/>
      <c r="AEB18" s="22"/>
      <c r="AEC18" s="22"/>
      <c r="AED18" s="22"/>
      <c r="AEE18" s="22"/>
      <c r="AEF18" s="22"/>
      <c r="AEG18" s="22"/>
      <c r="AEH18" s="22"/>
      <c r="AEI18" s="22"/>
      <c r="AEJ18" s="22"/>
      <c r="AEK18" s="22"/>
      <c r="AEL18" s="22"/>
      <c r="AEM18" s="22"/>
      <c r="AEN18" s="22"/>
      <c r="AEO18" s="22"/>
      <c r="AEP18" s="22"/>
      <c r="AEQ18" s="22"/>
      <c r="AER18" s="22"/>
      <c r="AES18" s="22"/>
      <c r="AET18" s="22"/>
      <c r="AEU18" s="22"/>
      <c r="AEV18" s="22"/>
      <c r="AEW18" s="22"/>
      <c r="AEX18" s="22"/>
      <c r="AEY18" s="22"/>
      <c r="AEZ18" s="22"/>
      <c r="AFA18" s="22"/>
      <c r="AFB18" s="22"/>
      <c r="AFC18" s="22"/>
      <c r="AFD18" s="22"/>
      <c r="AFE18" s="22"/>
      <c r="AFF18" s="22"/>
      <c r="AFG18" s="22"/>
      <c r="AFH18" s="22"/>
      <c r="AFI18" s="22"/>
      <c r="AFJ18" s="22"/>
      <c r="AFK18" s="22"/>
      <c r="AFL18" s="22"/>
      <c r="AFM18" s="22"/>
      <c r="AFN18" s="22"/>
      <c r="AFO18" s="22"/>
      <c r="AFP18" s="22"/>
      <c r="AFQ18" s="22"/>
      <c r="AFR18" s="22"/>
      <c r="AFS18" s="22"/>
      <c r="AFT18" s="22"/>
      <c r="AFU18" s="22"/>
      <c r="AFV18" s="22"/>
      <c r="AFW18" s="22"/>
      <c r="AFX18" s="22"/>
      <c r="AFY18" s="22"/>
      <c r="AFZ18" s="22"/>
      <c r="AGA18" s="22"/>
      <c r="AGB18" s="22"/>
      <c r="AGC18" s="22"/>
      <c r="AGD18" s="22"/>
      <c r="AGE18" s="22"/>
      <c r="AGF18" s="22"/>
      <c r="AGG18" s="22"/>
      <c r="AGH18" s="22"/>
      <c r="AGI18" s="22"/>
      <c r="AGJ18" s="22"/>
      <c r="AGK18" s="22"/>
      <c r="AGL18" s="22"/>
      <c r="AGM18" s="22"/>
      <c r="AGN18" s="22"/>
      <c r="AGO18" s="22"/>
      <c r="AGP18" s="22"/>
      <c r="AGQ18" s="22"/>
      <c r="AGR18" s="22"/>
      <c r="AGS18" s="22"/>
      <c r="AGT18" s="22"/>
      <c r="AGU18" s="22"/>
      <c r="AGV18" s="22"/>
      <c r="AGW18" s="22"/>
      <c r="AGX18" s="22"/>
      <c r="AGY18" s="22"/>
      <c r="AGZ18" s="22"/>
      <c r="AHA18" s="22"/>
      <c r="AHB18" s="22"/>
      <c r="AHC18" s="22"/>
      <c r="AHD18" s="22"/>
      <c r="AHE18" s="22"/>
      <c r="AHF18" s="22"/>
      <c r="AHG18" s="22"/>
      <c r="AHH18" s="22"/>
      <c r="AHI18" s="22"/>
      <c r="AHJ18" s="22"/>
      <c r="AHK18" s="22"/>
      <c r="AHL18" s="22"/>
      <c r="AHM18" s="22"/>
      <c r="AHN18" s="22"/>
      <c r="AHO18" s="22"/>
      <c r="AHP18" s="22"/>
      <c r="AHQ18" s="22"/>
      <c r="AHR18" s="22"/>
      <c r="AHS18" s="22"/>
      <c r="AHT18" s="22"/>
      <c r="AHU18" s="22"/>
      <c r="AHV18" s="22"/>
      <c r="AHW18" s="22"/>
      <c r="AHX18" s="22"/>
      <c r="AHY18" s="22"/>
      <c r="AHZ18" s="22"/>
      <c r="AIA18" s="22"/>
      <c r="AIB18" s="22"/>
      <c r="AIC18" s="22"/>
      <c r="AID18" s="22"/>
      <c r="AIE18" s="22"/>
      <c r="AIF18" s="22"/>
      <c r="AIG18" s="22"/>
      <c r="AIH18" s="22"/>
      <c r="AII18" s="22"/>
      <c r="AIJ18" s="22"/>
      <c r="AIK18" s="22"/>
      <c r="AIL18" s="22"/>
      <c r="AIM18" s="22"/>
      <c r="AIN18" s="22"/>
      <c r="AIO18" s="22"/>
      <c r="AIP18" s="22"/>
      <c r="AIQ18" s="22"/>
      <c r="AIR18" s="22"/>
      <c r="AIS18" s="22"/>
      <c r="AIT18" s="22"/>
      <c r="AIU18" s="22"/>
      <c r="AIV18" s="22"/>
      <c r="AIW18" s="22"/>
      <c r="AIX18" s="22"/>
      <c r="AIY18" s="22"/>
      <c r="AIZ18" s="22"/>
      <c r="AJA18" s="22"/>
      <c r="AJB18" s="22"/>
      <c r="AJC18" s="22"/>
      <c r="AJD18" s="22"/>
      <c r="AJE18" s="22"/>
      <c r="AJF18" s="22"/>
      <c r="AJG18" s="22"/>
      <c r="AJH18" s="22"/>
      <c r="AJI18" s="22"/>
      <c r="AJJ18" s="22"/>
      <c r="AJK18" s="22"/>
      <c r="AJL18" s="22"/>
      <c r="AJM18" s="22"/>
      <c r="AJN18" s="22"/>
      <c r="AJO18" s="22"/>
      <c r="AJP18" s="22"/>
      <c r="AJQ18" s="22"/>
      <c r="AJR18" s="22"/>
      <c r="AJS18" s="22"/>
      <c r="AJT18" s="22"/>
      <c r="AJU18" s="22"/>
      <c r="AJV18" s="22"/>
      <c r="AJW18" s="22"/>
      <c r="AJX18" s="22"/>
      <c r="AJY18" s="22"/>
      <c r="AJZ18" s="22"/>
      <c r="AKA18" s="22"/>
      <c r="AKB18" s="22"/>
      <c r="AKC18" s="22"/>
      <c r="AKD18" s="22"/>
      <c r="AKE18" s="22"/>
      <c r="AKF18" s="22"/>
      <c r="AKG18" s="22"/>
      <c r="AKH18" s="22"/>
      <c r="AKI18" s="22"/>
      <c r="AKJ18" s="22"/>
      <c r="AKK18" s="22"/>
      <c r="AKL18" s="22"/>
      <c r="AKM18" s="22"/>
      <c r="AKN18" s="22"/>
      <c r="AKO18" s="22"/>
      <c r="AKP18" s="22"/>
      <c r="AKQ18" s="22"/>
      <c r="AKR18" s="22"/>
      <c r="AKS18" s="22"/>
      <c r="AKT18" s="22"/>
      <c r="AKU18" s="22"/>
      <c r="AKV18" s="22"/>
      <c r="AKW18" s="22"/>
      <c r="AKX18" s="22"/>
      <c r="AKY18" s="22"/>
      <c r="AKZ18" s="22"/>
      <c r="ALA18" s="22"/>
      <c r="ALB18" s="22"/>
      <c r="ALC18" s="22"/>
      <c r="ALD18" s="22"/>
      <c r="ALE18" s="22"/>
      <c r="ALF18" s="22"/>
      <c r="ALG18" s="22"/>
      <c r="ALH18" s="22"/>
      <c r="ALI18" s="22"/>
      <c r="ALJ18" s="22"/>
      <c r="ALK18" s="22"/>
      <c r="ALL18" s="22"/>
      <c r="ALM18" s="22"/>
      <c r="ALN18" s="22"/>
      <c r="ALO18" s="22"/>
      <c r="ALP18" s="22"/>
      <c r="ALQ18" s="22"/>
      <c r="ALR18" s="22"/>
      <c r="ALS18" s="22"/>
      <c r="ALT18" s="22"/>
      <c r="ALU18" s="22"/>
      <c r="ALV18" s="22"/>
    </row>
    <row r="19" spans="1:1010" ht="12.75" customHeight="1">
      <c r="A19" s="100" t="s">
        <v>103</v>
      </c>
      <c r="B19" s="107">
        <f>COUNTIFS(Projetos!$H$7:$H$1048576,$A19,Projetos!$C$7:$C$1048576,B$6)</f>
        <v>0</v>
      </c>
      <c r="C19" s="106">
        <f>COUNTIFS(Projetos!$H$7:$H$1048576,$A19,Projetos!$C$7:$C$1048576,B$6,Projetos!$I$7:$I$1048576,"Aprovado")</f>
        <v>0</v>
      </c>
      <c r="D19" s="107">
        <f>COUNTIFS(Projetos!$H$7:$H$1048576,$A19,Projetos!$C$7:$C$1048576,D$6)</f>
        <v>0</v>
      </c>
      <c r="E19" s="107">
        <f>COUNTIFS(Projetos!$H$7:$H$1048576,$A19,Projetos!$C$7:$C$1048576,D$6,Projetos!$I$7:$I$1048576,"Aprovado")</f>
        <v>0</v>
      </c>
      <c r="F19" s="107">
        <f>COUNTIFS(Projetos!$H$7:$H$1048576,$A19,Projetos!$C$7:$C$1048576,F$6)</f>
        <v>0</v>
      </c>
      <c r="G19" s="107">
        <f>COUNTIFS(Projetos!$H$7:$H$1048576,$A19,Projetos!$C$7:$C$1048576,F$6,Projetos!$I$7:$I$1048576,"Aprovado")</f>
        <v>0</v>
      </c>
      <c r="H19" s="107">
        <f>COUNTIFS(Projetos!$H$7:$H$1048576,$A19,Projetos!$C$7:$C$1048576,H$6)</f>
        <v>0</v>
      </c>
      <c r="I19" s="107">
        <f>COUNTIFS(Projetos!$H$7:$H$1048576,$A19,Projetos!$C$7:$C$1048576,H$6,Projetos!$I$7:$I$1048576,"Aprovado")</f>
        <v>0</v>
      </c>
      <c r="J19" s="107">
        <f>COUNTIFS(Projetos!$H$7:$H$1048576,$A19,Projetos!$C$7:$C$1048576,J$6)</f>
        <v>0</v>
      </c>
      <c r="K19" s="107">
        <f>COUNTIFS(Projetos!$H$7:$H$1048576,$A19,Projetos!$C$7:$C$1048576,J$6,Projetos!$I$7:$I$1048576,"Aprovado")</f>
        <v>0</v>
      </c>
      <c r="L19" s="107">
        <f>COUNTIFS(Projetos!$H$7:$H$1048576,$A19,Projetos!$C$7:$C$1048576,L$6)</f>
        <v>0</v>
      </c>
      <c r="M19" s="107">
        <f>COUNTIFS(Projetos!$H$7:$H$1048576,$A19,Projetos!$C$7:$C$1048576,L$6,Projetos!$I$7:$I$1048576,"Aprovado")</f>
        <v>0</v>
      </c>
      <c r="N19" s="107">
        <f>COUNTIFS(Projetos!$H$7:$H$1048576,$A19,Projetos!$C$7:$C$1048576,N$6)</f>
        <v>0</v>
      </c>
      <c r="O19" s="107">
        <f>COUNTIFS(Projetos!$H$7:$H$1048576,$A19,Projetos!$C$7:$C$1048576,N$6,Projetos!$I$7:$I$1048576,"Aprovado")</f>
        <v>0</v>
      </c>
      <c r="P19" s="107">
        <f>COUNTIFS(Projetos!$H$7:$H$1048576,$A19,Projetos!$C$7:$C$1048576,P$6)</f>
        <v>0</v>
      </c>
      <c r="Q19" s="107">
        <f>COUNTIFS(Projetos!$H$7:$H$1048576,$A19,Projetos!$C$7:$C$1048576,P$6,Projetos!$I$7:$I$1048576,"Aprovado")</f>
        <v>0</v>
      </c>
      <c r="R19" s="107">
        <f>COUNTIFS(Projetos!$H$7:$H$1048576,$A19,Projetos!$C$7:$C$1048576,R$6)</f>
        <v>0</v>
      </c>
      <c r="S19" s="107">
        <f>COUNTIFS(Projetos!$H$7:$H$1048576,$A19,Projetos!$C$7:$C$1048576,R$6,Projetos!$I$7:$I$1048576,"Aprovado")</f>
        <v>0</v>
      </c>
      <c r="T19" s="107">
        <f>COUNTIFS(Projetos!$H$7:$H$1048576,$A19,Projetos!$C$7:$C$1048576,T$6)</f>
        <v>0</v>
      </c>
      <c r="U19" s="107">
        <f>COUNTIFS(Projetos!$H$7:$H$1048576,$A19,Projetos!$C$7:$C$1048576,T$6,Projetos!$I$7:$I$1048576,"Aprovado")</f>
        <v>0</v>
      </c>
      <c r="V19" s="107">
        <f>COUNTIFS(Projetos!$H$7:$H$1048576,$A19,Projetos!$C$7:$C$1048576,V$6)</f>
        <v>0</v>
      </c>
      <c r="W19" s="107">
        <f>COUNTIFS(Projetos!$H$7:$H$1048576,$A19,Projetos!$C$7:$C$1048576,V$6,Projetos!$I$7:$I$1048576,"Aprovado")</f>
        <v>0</v>
      </c>
      <c r="X19" s="107">
        <f>COUNTIFS(Projetos!$H$7:$H$1048576,$A19,Projetos!$C$7:$C$1048576,X$6)</f>
        <v>0</v>
      </c>
      <c r="Y19" s="107">
        <f>COUNTIFS(Projetos!$H$7:$H$1048576,$A19,Projetos!$C$7:$C$1048576,X$6,Projetos!$I$7:$I$1048576,"Aprovado")</f>
        <v>0</v>
      </c>
      <c r="Z19" s="107">
        <f>COUNTIFS(Projetos!$H$7:$H$1048576,$A19,Projetos!$C$7:$C$1048576,Z$6)</f>
        <v>0</v>
      </c>
      <c r="AA19" s="107">
        <f>COUNTIFS(Projetos!$H$7:$H$1048576,$A19,Projetos!$C$7:$C$1048576,Z$6,Projetos!$I$7:$I$1048576,"Aprovado")</f>
        <v>0</v>
      </c>
      <c r="AB19" s="107">
        <f>COUNTIFS(Projetos!$H$7:$H$1048576,$A19,Projetos!$C$7:$C$1048576,AB$6)</f>
        <v>0</v>
      </c>
      <c r="AC19" s="107">
        <f>COUNTIFS(Projetos!$H$7:$H$1048576,$A19,Projetos!$C$7:$C$1048576,AB$6,Projetos!$I$7:$I$1048576,"Aprovado")</f>
        <v>0</v>
      </c>
      <c r="AD19" s="110">
        <f t="shared" si="1"/>
        <v>0</v>
      </c>
      <c r="AE19" s="110">
        <f t="shared" si="2"/>
        <v>0</v>
      </c>
      <c r="AF19" s="111">
        <f t="shared" si="0"/>
        <v>0</v>
      </c>
      <c r="AG19" s="211">
        <f>COUNTIFS(Projetos!$H$7:$H$1048576,$A19,Projetos!$I$7:$I$1048576,"Aprovado",Projetos!$J$7:$J$1048576,"Sancionado")</f>
        <v>0</v>
      </c>
      <c r="AH19" s="211">
        <f t="shared" si="3"/>
        <v>0</v>
      </c>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c r="AIJ19" s="22"/>
      <c r="AIK19" s="22"/>
      <c r="AIL19" s="22"/>
      <c r="AIM19" s="22"/>
      <c r="AIN19" s="22"/>
      <c r="AIO19" s="22"/>
      <c r="AIP19" s="22"/>
      <c r="AIQ19" s="22"/>
      <c r="AIR19" s="22"/>
      <c r="AIS19" s="22"/>
      <c r="AIT19" s="22"/>
      <c r="AIU19" s="22"/>
      <c r="AIV19" s="22"/>
      <c r="AIW19" s="22"/>
      <c r="AIX19" s="22"/>
      <c r="AIY19" s="22"/>
      <c r="AIZ19" s="22"/>
      <c r="AJA19" s="22"/>
      <c r="AJB19" s="22"/>
      <c r="AJC19" s="22"/>
      <c r="AJD19" s="22"/>
      <c r="AJE19" s="22"/>
      <c r="AJF19" s="22"/>
      <c r="AJG19" s="22"/>
      <c r="AJH19" s="22"/>
      <c r="AJI19" s="22"/>
      <c r="AJJ19" s="22"/>
      <c r="AJK19" s="22"/>
      <c r="AJL19" s="22"/>
      <c r="AJM19" s="22"/>
      <c r="AJN19" s="22"/>
      <c r="AJO19" s="22"/>
      <c r="AJP19" s="22"/>
      <c r="AJQ19" s="22"/>
      <c r="AJR19" s="22"/>
      <c r="AJS19" s="22"/>
      <c r="AJT19" s="22"/>
      <c r="AJU19" s="22"/>
      <c r="AJV19" s="22"/>
      <c r="AJW19" s="22"/>
      <c r="AJX19" s="22"/>
      <c r="AJY19" s="22"/>
      <c r="AJZ19" s="22"/>
      <c r="AKA19" s="22"/>
      <c r="AKB19" s="22"/>
      <c r="AKC19" s="22"/>
      <c r="AKD19" s="22"/>
      <c r="AKE19" s="22"/>
      <c r="AKF19" s="22"/>
      <c r="AKG19" s="22"/>
      <c r="AKH19" s="22"/>
      <c r="AKI19" s="22"/>
      <c r="AKJ19" s="22"/>
      <c r="AKK19" s="22"/>
      <c r="AKL19" s="22"/>
      <c r="AKM19" s="22"/>
      <c r="AKN19" s="22"/>
      <c r="AKO19" s="22"/>
      <c r="AKP19" s="22"/>
      <c r="AKQ19" s="22"/>
      <c r="AKR19" s="22"/>
      <c r="AKS19" s="22"/>
      <c r="AKT19" s="22"/>
      <c r="AKU19" s="22"/>
      <c r="AKV19" s="22"/>
      <c r="AKW19" s="22"/>
      <c r="AKX19" s="22"/>
      <c r="AKY19" s="22"/>
      <c r="AKZ19" s="22"/>
      <c r="ALA19" s="22"/>
      <c r="ALB19" s="22"/>
      <c r="ALC19" s="22"/>
      <c r="ALD19" s="22"/>
      <c r="ALE19" s="22"/>
      <c r="ALF19" s="22"/>
      <c r="ALG19" s="22"/>
      <c r="ALH19" s="22"/>
      <c r="ALI19" s="22"/>
      <c r="ALJ19" s="22"/>
      <c r="ALK19" s="22"/>
      <c r="ALL19" s="22"/>
      <c r="ALM19" s="22"/>
      <c r="ALN19" s="22"/>
      <c r="ALO19" s="22"/>
      <c r="ALP19" s="22"/>
      <c r="ALQ19" s="22"/>
      <c r="ALR19" s="22"/>
      <c r="ALS19" s="22"/>
      <c r="ALT19" s="22"/>
      <c r="ALU19" s="22"/>
      <c r="ALV19" s="22"/>
    </row>
    <row r="20" spans="1:1010" ht="12.75" customHeight="1">
      <c r="A20" s="100" t="s">
        <v>104</v>
      </c>
      <c r="B20" s="107">
        <f>COUNTIFS(Projetos!$H$7:$H$1048576,$A20,Projetos!$C$7:$C$1048576,B$6)</f>
        <v>0</v>
      </c>
      <c r="C20" s="106">
        <f>COUNTIFS(Projetos!$H$7:$H$1048576,$A20,Projetos!$C$7:$C$1048576,B$6,Projetos!$I$7:$I$1048576,"Aprovado")</f>
        <v>0</v>
      </c>
      <c r="D20" s="107">
        <f>COUNTIFS(Projetos!$H$7:$H$1048576,$A20,Projetos!$C$7:$C$1048576,D$6)</f>
        <v>0</v>
      </c>
      <c r="E20" s="107">
        <f>COUNTIFS(Projetos!$H$7:$H$1048576,$A20,Projetos!$C$7:$C$1048576,D$6,Projetos!$I$7:$I$1048576,"Aprovado")</f>
        <v>0</v>
      </c>
      <c r="F20" s="107">
        <f>COUNTIFS(Projetos!$H$7:$H$1048576,$A20,Projetos!$C$7:$C$1048576,F$6)</f>
        <v>1</v>
      </c>
      <c r="G20" s="107">
        <f>COUNTIFS(Projetos!$H$7:$H$1048576,$A20,Projetos!$C$7:$C$1048576,F$6,Projetos!$I$7:$I$1048576,"Aprovado")</f>
        <v>0</v>
      </c>
      <c r="H20" s="107">
        <f>COUNTIFS(Projetos!$H$7:$H$1048576,$A20,Projetos!$C$7:$C$1048576,H$6)</f>
        <v>0</v>
      </c>
      <c r="I20" s="107">
        <f>COUNTIFS(Projetos!$H$7:$H$1048576,$A20,Projetos!$C$7:$C$1048576,H$6,Projetos!$I$7:$I$1048576,"Aprovado")</f>
        <v>0</v>
      </c>
      <c r="J20" s="107">
        <f>COUNTIFS(Projetos!$H$7:$H$1048576,$A20,Projetos!$C$7:$C$1048576,J$6)</f>
        <v>12</v>
      </c>
      <c r="K20" s="107">
        <f>COUNTIFS(Projetos!$H$7:$H$1048576,$A20,Projetos!$C$7:$C$1048576,J$6,Projetos!$I$7:$I$1048576,"Aprovado")</f>
        <v>2</v>
      </c>
      <c r="L20" s="107">
        <f>COUNTIFS(Projetos!$H$7:$H$1048576,$A20,Projetos!$C$7:$C$1048576,L$6)</f>
        <v>0</v>
      </c>
      <c r="M20" s="107">
        <f>COUNTIFS(Projetos!$H$7:$H$1048576,$A20,Projetos!$C$7:$C$1048576,L$6,Projetos!$I$7:$I$1048576,"Aprovado")</f>
        <v>0</v>
      </c>
      <c r="N20" s="107">
        <f>COUNTIFS(Projetos!$H$7:$H$1048576,$A20,Projetos!$C$7:$C$1048576,N$6)</f>
        <v>0</v>
      </c>
      <c r="O20" s="107">
        <f>COUNTIFS(Projetos!$H$7:$H$1048576,$A20,Projetos!$C$7:$C$1048576,N$6,Projetos!$I$7:$I$1048576,"Aprovado")</f>
        <v>0</v>
      </c>
      <c r="P20" s="107">
        <f>COUNTIFS(Projetos!$H$7:$H$1048576,$A20,Projetos!$C$7:$C$1048576,P$6)</f>
        <v>0</v>
      </c>
      <c r="Q20" s="107">
        <f>COUNTIFS(Projetos!$H$7:$H$1048576,$A20,Projetos!$C$7:$C$1048576,P$6,Projetos!$I$7:$I$1048576,"Aprovado")</f>
        <v>0</v>
      </c>
      <c r="R20" s="107">
        <f>COUNTIFS(Projetos!$H$7:$H$1048576,$A20,Projetos!$C$7:$C$1048576,R$6)</f>
        <v>2</v>
      </c>
      <c r="S20" s="107">
        <f>COUNTIFS(Projetos!$H$7:$H$1048576,$A20,Projetos!$C$7:$C$1048576,R$6,Projetos!$I$7:$I$1048576,"Aprovado")</f>
        <v>0</v>
      </c>
      <c r="T20" s="107">
        <f>COUNTIFS(Projetos!$H$7:$H$1048576,$A20,Projetos!$C$7:$C$1048576,T$6)</f>
        <v>0</v>
      </c>
      <c r="U20" s="107">
        <f>COUNTIFS(Projetos!$H$7:$H$1048576,$A20,Projetos!$C$7:$C$1048576,T$6,Projetos!$I$7:$I$1048576,"Aprovado")</f>
        <v>0</v>
      </c>
      <c r="V20" s="107">
        <f>COUNTIFS(Projetos!$H$7:$H$1048576,$A20,Projetos!$C$7:$C$1048576,V$6)</f>
        <v>0</v>
      </c>
      <c r="W20" s="107">
        <f>COUNTIFS(Projetos!$H$7:$H$1048576,$A20,Projetos!$C$7:$C$1048576,V$6,Projetos!$I$7:$I$1048576,"Aprovado")</f>
        <v>0</v>
      </c>
      <c r="X20" s="107">
        <f>COUNTIFS(Projetos!$H$7:$H$1048576,$A20,Projetos!$C$7:$C$1048576,X$6)</f>
        <v>0</v>
      </c>
      <c r="Y20" s="107">
        <f>COUNTIFS(Projetos!$H$7:$H$1048576,$A20,Projetos!$C$7:$C$1048576,X$6,Projetos!$I$7:$I$1048576,"Aprovado")</f>
        <v>0</v>
      </c>
      <c r="Z20" s="107">
        <f>COUNTIFS(Projetos!$H$7:$H$1048576,$A20,Projetos!$C$7:$C$1048576,Z$6)</f>
        <v>0</v>
      </c>
      <c r="AA20" s="107">
        <f>COUNTIFS(Projetos!$H$7:$H$1048576,$A20,Projetos!$C$7:$C$1048576,Z$6,Projetos!$I$7:$I$1048576,"Aprovado")</f>
        <v>0</v>
      </c>
      <c r="AB20" s="107">
        <f>COUNTIFS(Projetos!$H$7:$H$1048576,$A20,Projetos!$C$7:$C$1048576,AB$6)</f>
        <v>2</v>
      </c>
      <c r="AC20" s="107">
        <f>COUNTIFS(Projetos!$H$7:$H$1048576,$A20,Projetos!$C$7:$C$1048576,AB$6,Projetos!$I$7:$I$1048576,"Aprovado")</f>
        <v>2</v>
      </c>
      <c r="AD20" s="110">
        <f t="shared" si="1"/>
        <v>17</v>
      </c>
      <c r="AE20" s="110">
        <f t="shared" si="2"/>
        <v>4</v>
      </c>
      <c r="AF20" s="111">
        <f>AD20-AE20</f>
        <v>13</v>
      </c>
      <c r="AG20" s="211">
        <f>COUNTIFS(Projetos!$H$7:$H$1048576,$A20,Projetos!$I$7:$I$1048576,"Aprovado",Projetos!$J$7:$J$1048576,"Sancionado")</f>
        <v>2</v>
      </c>
      <c r="AH20" s="211">
        <f t="shared" si="3"/>
        <v>2</v>
      </c>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2"/>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2"/>
      <c r="ND20" s="22"/>
      <c r="NE20" s="22"/>
      <c r="NF20" s="22"/>
      <c r="NG20" s="22"/>
      <c r="NH20" s="22"/>
      <c r="NI20" s="22"/>
      <c r="NJ20" s="22"/>
      <c r="NK20" s="22"/>
      <c r="NL20" s="22"/>
      <c r="NM20" s="22"/>
      <c r="NN20" s="22"/>
      <c r="NO20" s="22"/>
      <c r="NP20" s="22"/>
      <c r="NQ20" s="22"/>
      <c r="NR20" s="22"/>
      <c r="NS20" s="22"/>
      <c r="NT20" s="22"/>
      <c r="NU20" s="22"/>
      <c r="NV20" s="22"/>
      <c r="NW20" s="22"/>
      <c r="NX20" s="22"/>
      <c r="NY20" s="22"/>
      <c r="NZ20" s="22"/>
      <c r="OA20" s="22"/>
      <c r="OB20" s="22"/>
      <c r="OC20" s="22"/>
      <c r="OD20" s="22"/>
      <c r="OE20" s="22"/>
      <c r="OF20" s="22"/>
      <c r="OG20" s="22"/>
      <c r="OH20" s="22"/>
      <c r="OI20" s="22"/>
      <c r="OJ20" s="22"/>
      <c r="OK20" s="22"/>
      <c r="OL20" s="22"/>
      <c r="OM20" s="22"/>
      <c r="ON20" s="22"/>
      <c r="OO20" s="22"/>
      <c r="OP20" s="22"/>
      <c r="OQ20" s="22"/>
      <c r="OR20" s="22"/>
      <c r="OS20" s="22"/>
      <c r="OT20" s="22"/>
      <c r="OU20" s="22"/>
      <c r="OV20" s="22"/>
      <c r="OW20" s="22"/>
      <c r="OX20" s="22"/>
      <c r="OY20" s="22"/>
      <c r="OZ20" s="22"/>
      <c r="PA20" s="22"/>
      <c r="PB20" s="22"/>
      <c r="PC20" s="22"/>
      <c r="PD20" s="22"/>
      <c r="PE20" s="22"/>
      <c r="PF20" s="22"/>
      <c r="PG20" s="22"/>
      <c r="PH20" s="22"/>
      <c r="PI20" s="22"/>
      <c r="PJ20" s="22"/>
      <c r="PK20" s="22"/>
      <c r="PL20" s="22"/>
      <c r="PM20" s="22"/>
      <c r="PN20" s="22"/>
      <c r="PO20" s="22"/>
      <c r="PP20" s="22"/>
      <c r="PQ20" s="22"/>
      <c r="PR20" s="22"/>
      <c r="PS20" s="22"/>
      <c r="PT20" s="22"/>
      <c r="PU20" s="22"/>
      <c r="PV20" s="22"/>
      <c r="PW20" s="22"/>
      <c r="PX20" s="22"/>
      <c r="PY20" s="22"/>
      <c r="PZ20" s="22"/>
      <c r="QA20" s="22"/>
      <c r="QB20" s="22"/>
      <c r="QC20" s="22"/>
      <c r="QD20" s="22"/>
      <c r="QE20" s="22"/>
      <c r="QF20" s="22"/>
      <c r="QG20" s="22"/>
      <c r="QH20" s="22"/>
      <c r="QI20" s="22"/>
      <c r="QJ20" s="22"/>
      <c r="QK20" s="22"/>
      <c r="QL20" s="22"/>
      <c r="QM20" s="22"/>
      <c r="QN20" s="22"/>
      <c r="QO20" s="22"/>
      <c r="QP20" s="22"/>
      <c r="QQ20" s="22"/>
      <c r="QR20" s="22"/>
      <c r="QS20" s="22"/>
      <c r="QT20" s="22"/>
      <c r="QU20" s="22"/>
      <c r="QV20" s="22"/>
      <c r="QW20" s="22"/>
      <c r="QX20" s="22"/>
      <c r="QY20" s="22"/>
      <c r="QZ20" s="22"/>
      <c r="RA20" s="22"/>
      <c r="RB20" s="22"/>
      <c r="RC20" s="22"/>
      <c r="RD20" s="22"/>
      <c r="RE20" s="22"/>
      <c r="RF20" s="22"/>
      <c r="RG20" s="22"/>
      <c r="RH20" s="22"/>
      <c r="RI20" s="22"/>
      <c r="RJ20" s="22"/>
      <c r="RK20" s="22"/>
      <c r="RL20" s="22"/>
      <c r="RM20" s="22"/>
      <c r="RN20" s="22"/>
      <c r="RO20" s="22"/>
      <c r="RP20" s="22"/>
      <c r="RQ20" s="22"/>
      <c r="RR20" s="22"/>
      <c r="RS20" s="22"/>
      <c r="RT20" s="22"/>
      <c r="RU20" s="22"/>
      <c r="RV20" s="22"/>
      <c r="RW20" s="22"/>
      <c r="RX20" s="22"/>
      <c r="RY20" s="22"/>
      <c r="RZ20" s="22"/>
      <c r="SA20" s="22"/>
      <c r="SB20" s="22"/>
      <c r="SC20" s="22"/>
      <c r="SD20" s="22"/>
      <c r="SE20" s="22"/>
      <c r="SF20" s="22"/>
      <c r="SG20" s="22"/>
      <c r="SH20" s="22"/>
      <c r="SI20" s="22"/>
      <c r="SJ20" s="22"/>
      <c r="SK20" s="22"/>
      <c r="SL20" s="22"/>
      <c r="SM20" s="22"/>
      <c r="SN20" s="22"/>
      <c r="SO20" s="22"/>
      <c r="SP20" s="22"/>
      <c r="SQ20" s="22"/>
      <c r="SR20" s="22"/>
      <c r="SS20" s="22"/>
      <c r="ST20" s="22"/>
      <c r="SU20" s="22"/>
      <c r="SV20" s="22"/>
      <c r="SW20" s="22"/>
      <c r="SX20" s="22"/>
      <c r="SY20" s="22"/>
      <c r="SZ20" s="22"/>
      <c r="TA20" s="22"/>
      <c r="TB20" s="22"/>
      <c r="TC20" s="22"/>
      <c r="TD20" s="22"/>
      <c r="TE20" s="22"/>
      <c r="TF20" s="22"/>
      <c r="TG20" s="22"/>
      <c r="TH20" s="22"/>
      <c r="TI20" s="22"/>
      <c r="TJ20" s="22"/>
      <c r="TK20" s="22"/>
      <c r="TL20" s="22"/>
      <c r="TM20" s="22"/>
      <c r="TN20" s="22"/>
      <c r="TO20" s="22"/>
      <c r="TP20" s="22"/>
      <c r="TQ20" s="22"/>
      <c r="TR20" s="22"/>
      <c r="TS20" s="22"/>
      <c r="TT20" s="22"/>
      <c r="TU20" s="22"/>
      <c r="TV20" s="22"/>
      <c r="TW20" s="22"/>
      <c r="TX20" s="22"/>
      <c r="TY20" s="22"/>
      <c r="TZ20" s="22"/>
      <c r="UA20" s="22"/>
      <c r="UB20" s="22"/>
      <c r="UC20" s="22"/>
      <c r="UD20" s="22"/>
      <c r="UE20" s="22"/>
      <c r="UF20" s="22"/>
      <c r="UG20" s="22"/>
      <c r="UH20" s="22"/>
      <c r="UI20" s="22"/>
      <c r="UJ20" s="22"/>
      <c r="UK20" s="22"/>
      <c r="UL20" s="22"/>
      <c r="UM20" s="22"/>
      <c r="UN20" s="22"/>
      <c r="UO20" s="22"/>
      <c r="UP20" s="22"/>
      <c r="UQ20" s="22"/>
      <c r="UR20" s="22"/>
      <c r="US20" s="22"/>
      <c r="UT20" s="22"/>
      <c r="UU20" s="22"/>
      <c r="UV20" s="22"/>
      <c r="UW20" s="22"/>
      <c r="UX20" s="22"/>
      <c r="UY20" s="22"/>
      <c r="UZ20" s="22"/>
      <c r="VA20" s="22"/>
      <c r="VB20" s="22"/>
      <c r="VC20" s="22"/>
      <c r="VD20" s="22"/>
      <c r="VE20" s="22"/>
      <c r="VF20" s="22"/>
      <c r="VG20" s="22"/>
      <c r="VH20" s="22"/>
      <c r="VI20" s="22"/>
      <c r="VJ20" s="22"/>
      <c r="VK20" s="22"/>
      <c r="VL20" s="22"/>
      <c r="VM20" s="22"/>
      <c r="VN20" s="22"/>
      <c r="VO20" s="22"/>
      <c r="VP20" s="22"/>
      <c r="VQ20" s="22"/>
      <c r="VR20" s="22"/>
      <c r="VS20" s="22"/>
      <c r="VT20" s="22"/>
      <c r="VU20" s="22"/>
      <c r="VV20" s="22"/>
      <c r="VW20" s="22"/>
      <c r="VX20" s="22"/>
      <c r="VY20" s="22"/>
      <c r="VZ20" s="22"/>
      <c r="WA20" s="22"/>
      <c r="WB20" s="22"/>
      <c r="WC20" s="22"/>
      <c r="WD20" s="22"/>
      <c r="WE20" s="22"/>
      <c r="WF20" s="22"/>
      <c r="WG20" s="22"/>
      <c r="WH20" s="22"/>
      <c r="WI20" s="22"/>
      <c r="WJ20" s="22"/>
      <c r="WK20" s="22"/>
      <c r="WL20" s="22"/>
      <c r="WM20" s="22"/>
      <c r="WN20" s="22"/>
      <c r="WO20" s="22"/>
      <c r="WP20" s="22"/>
      <c r="WQ20" s="22"/>
      <c r="WR20" s="22"/>
      <c r="WS20" s="22"/>
      <c r="WT20" s="22"/>
      <c r="WU20" s="22"/>
      <c r="WV20" s="22"/>
      <c r="WW20" s="22"/>
      <c r="WX20" s="22"/>
      <c r="WY20" s="22"/>
      <c r="WZ20" s="22"/>
      <c r="XA20" s="22"/>
      <c r="XB20" s="22"/>
      <c r="XC20" s="22"/>
      <c r="XD20" s="22"/>
      <c r="XE20" s="22"/>
      <c r="XF20" s="22"/>
      <c r="XG20" s="22"/>
      <c r="XH20" s="22"/>
      <c r="XI20" s="22"/>
      <c r="XJ20" s="22"/>
      <c r="XK20" s="22"/>
      <c r="XL20" s="22"/>
      <c r="XM20" s="22"/>
      <c r="XN20" s="22"/>
      <c r="XO20" s="22"/>
      <c r="XP20" s="22"/>
      <c r="XQ20" s="22"/>
      <c r="XR20" s="22"/>
      <c r="XS20" s="22"/>
      <c r="XT20" s="22"/>
      <c r="XU20" s="22"/>
      <c r="XV20" s="22"/>
      <c r="XW20" s="22"/>
      <c r="XX20" s="22"/>
      <c r="XY20" s="22"/>
      <c r="XZ20" s="22"/>
      <c r="YA20" s="22"/>
      <c r="YB20" s="22"/>
      <c r="YC20" s="22"/>
      <c r="YD20" s="22"/>
      <c r="YE20" s="22"/>
      <c r="YF20" s="22"/>
      <c r="YG20" s="22"/>
      <c r="YH20" s="22"/>
      <c r="YI20" s="22"/>
      <c r="YJ20" s="22"/>
      <c r="YK20" s="22"/>
      <c r="YL20" s="22"/>
      <c r="YM20" s="22"/>
      <c r="YN20" s="22"/>
      <c r="YO20" s="22"/>
      <c r="YP20" s="22"/>
      <c r="YQ20" s="22"/>
      <c r="YR20" s="22"/>
      <c r="YS20" s="22"/>
      <c r="YT20" s="22"/>
      <c r="YU20" s="22"/>
      <c r="YV20" s="22"/>
      <c r="YW20" s="22"/>
      <c r="YX20" s="22"/>
      <c r="YY20" s="22"/>
      <c r="YZ20" s="22"/>
      <c r="ZA20" s="22"/>
      <c r="ZB20" s="22"/>
      <c r="ZC20" s="22"/>
      <c r="ZD20" s="22"/>
      <c r="ZE20" s="22"/>
      <c r="ZF20" s="22"/>
      <c r="ZG20" s="22"/>
      <c r="ZH20" s="22"/>
      <c r="ZI20" s="22"/>
      <c r="ZJ20" s="22"/>
      <c r="ZK20" s="22"/>
      <c r="ZL20" s="22"/>
      <c r="ZM20" s="22"/>
      <c r="ZN20" s="22"/>
      <c r="ZO20" s="22"/>
      <c r="ZP20" s="22"/>
      <c r="ZQ20" s="22"/>
      <c r="ZR20" s="22"/>
      <c r="ZS20" s="22"/>
      <c r="ZT20" s="22"/>
      <c r="ZU20" s="22"/>
      <c r="ZV20" s="22"/>
      <c r="ZW20" s="22"/>
      <c r="ZX20" s="22"/>
      <c r="ZY20" s="22"/>
      <c r="ZZ20" s="22"/>
      <c r="AAA20" s="22"/>
      <c r="AAB20" s="22"/>
      <c r="AAC20" s="22"/>
      <c r="AAD20" s="22"/>
      <c r="AAE20" s="22"/>
      <c r="AAF20" s="22"/>
      <c r="AAG20" s="22"/>
      <c r="AAH20" s="22"/>
      <c r="AAI20" s="22"/>
      <c r="AAJ20" s="22"/>
      <c r="AAK20" s="22"/>
      <c r="AAL20" s="22"/>
      <c r="AAM20" s="22"/>
      <c r="AAN20" s="22"/>
      <c r="AAO20" s="22"/>
      <c r="AAP20" s="22"/>
      <c r="AAQ20" s="22"/>
      <c r="AAR20" s="22"/>
      <c r="AAS20" s="22"/>
      <c r="AAT20" s="22"/>
      <c r="AAU20" s="22"/>
      <c r="AAV20" s="22"/>
      <c r="AAW20" s="22"/>
      <c r="AAX20" s="22"/>
      <c r="AAY20" s="22"/>
      <c r="AAZ20" s="22"/>
      <c r="ABA20" s="22"/>
      <c r="ABB20" s="22"/>
      <c r="ABC20" s="22"/>
      <c r="ABD20" s="22"/>
      <c r="ABE20" s="22"/>
      <c r="ABF20" s="22"/>
      <c r="ABG20" s="22"/>
      <c r="ABH20" s="22"/>
      <c r="ABI20" s="22"/>
      <c r="ABJ20" s="22"/>
      <c r="ABK20" s="22"/>
      <c r="ABL20" s="22"/>
      <c r="ABM20" s="22"/>
      <c r="ABN20" s="22"/>
      <c r="ABO20" s="22"/>
      <c r="ABP20" s="22"/>
      <c r="ABQ20" s="22"/>
      <c r="ABR20" s="22"/>
      <c r="ABS20" s="22"/>
      <c r="ABT20" s="22"/>
      <c r="ABU20" s="22"/>
      <c r="ABV20" s="22"/>
      <c r="ABW20" s="22"/>
      <c r="ABX20" s="22"/>
      <c r="ABY20" s="22"/>
      <c r="ABZ20" s="22"/>
      <c r="ACA20" s="22"/>
      <c r="ACB20" s="22"/>
      <c r="ACC20" s="22"/>
      <c r="ACD20" s="22"/>
      <c r="ACE20" s="22"/>
      <c r="ACF20" s="22"/>
      <c r="ACG20" s="22"/>
      <c r="ACH20" s="22"/>
      <c r="ACI20" s="22"/>
      <c r="ACJ20" s="22"/>
      <c r="ACK20" s="22"/>
      <c r="ACL20" s="22"/>
      <c r="ACM20" s="22"/>
      <c r="ACN20" s="22"/>
      <c r="ACO20" s="22"/>
      <c r="ACP20" s="22"/>
      <c r="ACQ20" s="22"/>
      <c r="ACR20" s="22"/>
      <c r="ACS20" s="22"/>
      <c r="ACT20" s="22"/>
      <c r="ACU20" s="22"/>
      <c r="ACV20" s="22"/>
      <c r="ACW20" s="22"/>
      <c r="ACX20" s="22"/>
      <c r="ACY20" s="22"/>
      <c r="ACZ20" s="22"/>
      <c r="ADA20" s="22"/>
      <c r="ADB20" s="22"/>
      <c r="ADC20" s="22"/>
      <c r="ADD20" s="22"/>
      <c r="ADE20" s="22"/>
      <c r="ADF20" s="22"/>
      <c r="ADG20" s="22"/>
      <c r="ADH20" s="22"/>
      <c r="ADI20" s="22"/>
      <c r="ADJ20" s="22"/>
      <c r="ADK20" s="22"/>
      <c r="ADL20" s="22"/>
      <c r="ADM20" s="22"/>
      <c r="ADN20" s="22"/>
      <c r="ADO20" s="22"/>
      <c r="ADP20" s="22"/>
      <c r="ADQ20" s="22"/>
      <c r="ADR20" s="22"/>
      <c r="ADS20" s="22"/>
      <c r="ADT20" s="22"/>
      <c r="ADU20" s="22"/>
      <c r="ADV20" s="22"/>
      <c r="ADW20" s="22"/>
      <c r="ADX20" s="22"/>
      <c r="ADY20" s="22"/>
      <c r="ADZ20" s="22"/>
      <c r="AEA20" s="22"/>
      <c r="AEB20" s="22"/>
      <c r="AEC20" s="22"/>
      <c r="AED20" s="22"/>
      <c r="AEE20" s="22"/>
      <c r="AEF20" s="22"/>
      <c r="AEG20" s="22"/>
      <c r="AEH20" s="22"/>
      <c r="AEI20" s="22"/>
      <c r="AEJ20" s="22"/>
      <c r="AEK20" s="22"/>
      <c r="AEL20" s="22"/>
      <c r="AEM20" s="22"/>
      <c r="AEN20" s="22"/>
      <c r="AEO20" s="22"/>
      <c r="AEP20" s="22"/>
      <c r="AEQ20" s="22"/>
      <c r="AER20" s="22"/>
      <c r="AES20" s="22"/>
      <c r="AET20" s="22"/>
      <c r="AEU20" s="22"/>
      <c r="AEV20" s="22"/>
      <c r="AEW20" s="22"/>
      <c r="AEX20" s="22"/>
      <c r="AEY20" s="22"/>
      <c r="AEZ20" s="22"/>
      <c r="AFA20" s="22"/>
      <c r="AFB20" s="22"/>
      <c r="AFC20" s="22"/>
      <c r="AFD20" s="22"/>
      <c r="AFE20" s="22"/>
      <c r="AFF20" s="22"/>
      <c r="AFG20" s="22"/>
      <c r="AFH20" s="22"/>
      <c r="AFI20" s="22"/>
      <c r="AFJ20" s="22"/>
      <c r="AFK20" s="22"/>
      <c r="AFL20" s="22"/>
      <c r="AFM20" s="22"/>
      <c r="AFN20" s="22"/>
      <c r="AFO20" s="22"/>
      <c r="AFP20" s="22"/>
      <c r="AFQ20" s="22"/>
      <c r="AFR20" s="22"/>
      <c r="AFS20" s="22"/>
      <c r="AFT20" s="22"/>
      <c r="AFU20" s="22"/>
      <c r="AFV20" s="22"/>
      <c r="AFW20" s="22"/>
      <c r="AFX20" s="22"/>
      <c r="AFY20" s="22"/>
      <c r="AFZ20" s="22"/>
      <c r="AGA20" s="22"/>
      <c r="AGB20" s="22"/>
      <c r="AGC20" s="22"/>
      <c r="AGD20" s="22"/>
      <c r="AGE20" s="22"/>
      <c r="AGF20" s="22"/>
      <c r="AGG20" s="22"/>
      <c r="AGH20" s="22"/>
      <c r="AGI20" s="22"/>
      <c r="AGJ20" s="22"/>
      <c r="AGK20" s="22"/>
      <c r="AGL20" s="22"/>
      <c r="AGM20" s="22"/>
      <c r="AGN20" s="22"/>
      <c r="AGO20" s="22"/>
      <c r="AGP20" s="22"/>
      <c r="AGQ20" s="22"/>
      <c r="AGR20" s="22"/>
      <c r="AGS20" s="22"/>
      <c r="AGT20" s="22"/>
      <c r="AGU20" s="22"/>
      <c r="AGV20" s="22"/>
      <c r="AGW20" s="22"/>
      <c r="AGX20" s="22"/>
      <c r="AGY20" s="22"/>
      <c r="AGZ20" s="22"/>
      <c r="AHA20" s="22"/>
      <c r="AHB20" s="22"/>
      <c r="AHC20" s="22"/>
      <c r="AHD20" s="22"/>
      <c r="AHE20" s="22"/>
      <c r="AHF20" s="22"/>
      <c r="AHG20" s="22"/>
      <c r="AHH20" s="22"/>
      <c r="AHI20" s="22"/>
      <c r="AHJ20" s="22"/>
      <c r="AHK20" s="22"/>
      <c r="AHL20" s="22"/>
      <c r="AHM20" s="22"/>
      <c r="AHN20" s="22"/>
      <c r="AHO20" s="22"/>
      <c r="AHP20" s="22"/>
      <c r="AHQ20" s="22"/>
      <c r="AHR20" s="22"/>
      <c r="AHS20" s="22"/>
      <c r="AHT20" s="22"/>
      <c r="AHU20" s="22"/>
      <c r="AHV20" s="22"/>
      <c r="AHW20" s="22"/>
      <c r="AHX20" s="22"/>
      <c r="AHY20" s="22"/>
      <c r="AHZ20" s="22"/>
      <c r="AIA20" s="22"/>
      <c r="AIB20" s="22"/>
      <c r="AIC20" s="22"/>
      <c r="AID20" s="22"/>
      <c r="AIE20" s="22"/>
      <c r="AIF20" s="22"/>
      <c r="AIG20" s="22"/>
      <c r="AIH20" s="22"/>
      <c r="AII20" s="22"/>
      <c r="AIJ20" s="22"/>
      <c r="AIK20" s="22"/>
      <c r="AIL20" s="22"/>
      <c r="AIM20" s="22"/>
      <c r="AIN20" s="22"/>
      <c r="AIO20" s="22"/>
      <c r="AIP20" s="22"/>
      <c r="AIQ20" s="22"/>
      <c r="AIR20" s="22"/>
      <c r="AIS20" s="22"/>
      <c r="AIT20" s="22"/>
      <c r="AIU20" s="22"/>
      <c r="AIV20" s="22"/>
      <c r="AIW20" s="22"/>
      <c r="AIX20" s="22"/>
      <c r="AIY20" s="22"/>
      <c r="AIZ20" s="22"/>
      <c r="AJA20" s="22"/>
      <c r="AJB20" s="22"/>
      <c r="AJC20" s="22"/>
      <c r="AJD20" s="22"/>
      <c r="AJE20" s="22"/>
      <c r="AJF20" s="22"/>
      <c r="AJG20" s="22"/>
      <c r="AJH20" s="22"/>
      <c r="AJI20" s="22"/>
      <c r="AJJ20" s="22"/>
      <c r="AJK20" s="22"/>
      <c r="AJL20" s="22"/>
      <c r="AJM20" s="22"/>
      <c r="AJN20" s="22"/>
      <c r="AJO20" s="22"/>
      <c r="AJP20" s="22"/>
      <c r="AJQ20" s="22"/>
      <c r="AJR20" s="22"/>
      <c r="AJS20" s="22"/>
      <c r="AJT20" s="22"/>
      <c r="AJU20" s="22"/>
      <c r="AJV20" s="22"/>
      <c r="AJW20" s="22"/>
      <c r="AJX20" s="22"/>
      <c r="AJY20" s="22"/>
      <c r="AJZ20" s="22"/>
      <c r="AKA20" s="22"/>
      <c r="AKB20" s="22"/>
      <c r="AKC20" s="22"/>
      <c r="AKD20" s="22"/>
      <c r="AKE20" s="22"/>
      <c r="AKF20" s="22"/>
      <c r="AKG20" s="22"/>
      <c r="AKH20" s="22"/>
      <c r="AKI20" s="22"/>
      <c r="AKJ20" s="22"/>
      <c r="AKK20" s="22"/>
      <c r="AKL20" s="22"/>
      <c r="AKM20" s="22"/>
      <c r="AKN20" s="22"/>
      <c r="AKO20" s="22"/>
      <c r="AKP20" s="22"/>
      <c r="AKQ20" s="22"/>
      <c r="AKR20" s="22"/>
      <c r="AKS20" s="22"/>
      <c r="AKT20" s="22"/>
      <c r="AKU20" s="22"/>
      <c r="AKV20" s="22"/>
      <c r="AKW20" s="22"/>
      <c r="AKX20" s="22"/>
      <c r="AKY20" s="22"/>
      <c r="AKZ20" s="22"/>
      <c r="ALA20" s="22"/>
      <c r="ALB20" s="22"/>
      <c r="ALC20" s="22"/>
      <c r="ALD20" s="22"/>
      <c r="ALE20" s="22"/>
      <c r="ALF20" s="22"/>
      <c r="ALG20" s="22"/>
      <c r="ALH20" s="22"/>
      <c r="ALI20" s="22"/>
      <c r="ALJ20" s="22"/>
      <c r="ALK20" s="22"/>
      <c r="ALL20" s="22"/>
      <c r="ALM20" s="22"/>
      <c r="ALN20" s="22"/>
      <c r="ALO20" s="22"/>
      <c r="ALP20" s="22"/>
      <c r="ALQ20" s="22"/>
      <c r="ALR20" s="22"/>
      <c r="ALS20" s="22"/>
      <c r="ALT20" s="22"/>
      <c r="ALU20" s="22"/>
      <c r="ALV20" s="22"/>
    </row>
    <row r="21" spans="1:1010" ht="12.75" customHeight="1">
      <c r="A21" s="100" t="s">
        <v>105</v>
      </c>
      <c r="B21" s="107">
        <f>COUNTIFS(Projetos!$H$7:$H$1048576,$A21,Projetos!$C$7:$C$1048576,B$6)</f>
        <v>0</v>
      </c>
      <c r="C21" s="106">
        <f>COUNTIFS(Projetos!$H$7:$H$1048576,$A21,Projetos!$C$7:$C$1048576,B$6,Projetos!$I$7:$I$1048576,"Aprovado")</f>
        <v>0</v>
      </c>
      <c r="D21" s="107">
        <f>COUNTIFS(Projetos!$H$7:$H$1048576,$A21,Projetos!$C$7:$C$1048576,D$6)</f>
        <v>0</v>
      </c>
      <c r="E21" s="107">
        <f>COUNTIFS(Projetos!$H$7:$H$1048576,$A21,Projetos!$C$7:$C$1048576,D$6,Projetos!$I$7:$I$1048576,"Aprovado")</f>
        <v>0</v>
      </c>
      <c r="F21" s="107">
        <f>COUNTIFS(Projetos!$H$7:$H$1048576,$A21,Projetos!$C$7:$C$1048576,F$6)</f>
        <v>0</v>
      </c>
      <c r="G21" s="107">
        <f>COUNTIFS(Projetos!$H$7:$H$1048576,$A21,Projetos!$C$7:$C$1048576,F$6,Projetos!$I$7:$I$1048576,"Aprovado")</f>
        <v>0</v>
      </c>
      <c r="H21" s="107">
        <f>COUNTIFS(Projetos!$H$7:$H$1048576,$A21,Projetos!$C$7:$C$1048576,H$6)</f>
        <v>0</v>
      </c>
      <c r="I21" s="107">
        <f>COUNTIFS(Projetos!$H$7:$H$1048576,$A21,Projetos!$C$7:$C$1048576,H$6,Projetos!$I$7:$I$1048576,"Aprovado")</f>
        <v>0</v>
      </c>
      <c r="J21" s="107">
        <f>COUNTIFS(Projetos!$H$7:$H$1048576,$A21,Projetos!$C$7:$C$1048576,J$6)</f>
        <v>1</v>
      </c>
      <c r="K21" s="107">
        <f>COUNTIFS(Projetos!$H$7:$H$1048576,$A21,Projetos!$C$7:$C$1048576,J$6,Projetos!$I$7:$I$1048576,"Aprovado")</f>
        <v>0</v>
      </c>
      <c r="L21" s="107">
        <f>COUNTIFS(Projetos!$H$7:$H$1048576,$A21,Projetos!$C$7:$C$1048576,L$6)</f>
        <v>0</v>
      </c>
      <c r="M21" s="107">
        <f>COUNTIFS(Projetos!$H$7:$H$1048576,$A21,Projetos!$C$7:$C$1048576,L$6,Projetos!$I$7:$I$1048576,"Aprovado")</f>
        <v>0</v>
      </c>
      <c r="N21" s="107">
        <f>COUNTIFS(Projetos!$H$7:$H$1048576,$A21,Projetos!$C$7:$C$1048576,N$6)</f>
        <v>0</v>
      </c>
      <c r="O21" s="107">
        <f>COUNTIFS(Projetos!$H$7:$H$1048576,$A21,Projetos!$C$7:$C$1048576,N$6,Projetos!$I$7:$I$1048576,"Aprovado")</f>
        <v>0</v>
      </c>
      <c r="P21" s="107">
        <f>COUNTIFS(Projetos!$H$7:$H$1048576,$A21,Projetos!$C$7:$C$1048576,P$6)</f>
        <v>0</v>
      </c>
      <c r="Q21" s="107">
        <f>COUNTIFS(Projetos!$H$7:$H$1048576,$A21,Projetos!$C$7:$C$1048576,P$6,Projetos!$I$7:$I$1048576,"Aprovado")</f>
        <v>0</v>
      </c>
      <c r="R21" s="107">
        <f>COUNTIFS(Projetos!$H$7:$H$1048576,$A21,Projetos!$C$7:$C$1048576,R$6)</f>
        <v>0</v>
      </c>
      <c r="S21" s="107">
        <f>COUNTIFS(Projetos!$H$7:$H$1048576,$A21,Projetos!$C$7:$C$1048576,R$6,Projetos!$I$7:$I$1048576,"Aprovado")</f>
        <v>0</v>
      </c>
      <c r="T21" s="107">
        <f>COUNTIFS(Projetos!$H$7:$H$1048576,$A21,Projetos!$C$7:$C$1048576,T$6)</f>
        <v>0</v>
      </c>
      <c r="U21" s="107">
        <f>COUNTIFS(Projetos!$H$7:$H$1048576,$A21,Projetos!$C$7:$C$1048576,T$6,Projetos!$I$7:$I$1048576,"Aprovado")</f>
        <v>0</v>
      </c>
      <c r="V21" s="107">
        <f>COUNTIFS(Projetos!$H$7:$H$1048576,$A21,Projetos!$C$7:$C$1048576,V$6)</f>
        <v>0</v>
      </c>
      <c r="W21" s="107">
        <f>COUNTIFS(Projetos!$H$7:$H$1048576,$A21,Projetos!$C$7:$C$1048576,V$6,Projetos!$I$7:$I$1048576,"Aprovado")</f>
        <v>0</v>
      </c>
      <c r="X21" s="107">
        <f>COUNTIFS(Projetos!$H$7:$H$1048576,$A21,Projetos!$C$7:$C$1048576,X$6)</f>
        <v>0</v>
      </c>
      <c r="Y21" s="107">
        <f>COUNTIFS(Projetos!$H$7:$H$1048576,$A21,Projetos!$C$7:$C$1048576,X$6,Projetos!$I$7:$I$1048576,"Aprovado")</f>
        <v>0</v>
      </c>
      <c r="Z21" s="107">
        <f>COUNTIFS(Projetos!$H$7:$H$1048576,$A21,Projetos!$C$7:$C$1048576,Z$6)</f>
        <v>0</v>
      </c>
      <c r="AA21" s="107">
        <f>COUNTIFS(Projetos!$H$7:$H$1048576,$A21,Projetos!$C$7:$C$1048576,Z$6,Projetos!$I$7:$I$1048576,"Aprovado")</f>
        <v>0</v>
      </c>
      <c r="AB21" s="107">
        <f>COUNTIFS(Projetos!$H$7:$H$1048576,$A21,Projetos!$C$7:$C$1048576,AB$6)</f>
        <v>0</v>
      </c>
      <c r="AC21" s="107">
        <f>COUNTIFS(Projetos!$H$7:$H$1048576,$A21,Projetos!$C$7:$C$1048576,AB$6,Projetos!$I$7:$I$1048576,"Aprovado")</f>
        <v>0</v>
      </c>
      <c r="AD21" s="110">
        <f t="shared" si="1"/>
        <v>1</v>
      </c>
      <c r="AE21" s="110">
        <f t="shared" si="2"/>
        <v>0</v>
      </c>
      <c r="AF21" s="111">
        <f t="shared" si="0"/>
        <v>1</v>
      </c>
      <c r="AG21" s="211">
        <f>COUNTIFS(Projetos!$H$7:$H$1048576,$A21,Projetos!$I$7:$I$1048576,"Aprovado",Projetos!$J$7:$J$1048576,"Sancionado")</f>
        <v>0</v>
      </c>
      <c r="AH21" s="211">
        <f t="shared" si="3"/>
        <v>0</v>
      </c>
    </row>
    <row r="22" spans="1:1010" ht="12.75" customHeight="1">
      <c r="A22" s="215" t="s">
        <v>116</v>
      </c>
      <c r="B22" s="107">
        <f>COUNTIFS(Projetos!$H$7:$H$1048576,$A22,Projetos!$C$7:$C$1048576,B$6)</f>
        <v>0</v>
      </c>
      <c r="C22" s="106">
        <f>COUNTIFS(Projetos!$H$7:$H$1048576,$A22,Projetos!$C$7:$C$1048576,B$6,Projetos!$I$7:$I$1048576,"Aprovado")</f>
        <v>0</v>
      </c>
      <c r="D22" s="107">
        <f>COUNTIFS(Projetos!$H$7:$H$1048576,$A22,Projetos!$C$7:$C$1048576,D$6)</f>
        <v>1</v>
      </c>
      <c r="E22" s="107">
        <f>COUNTIFS(Projetos!$H$7:$H$1048576,$A22,Projetos!$C$7:$C$1048576,D$6,Projetos!$I$7:$I$1048576,"Aprovado")</f>
        <v>1</v>
      </c>
      <c r="F22" s="107">
        <f>COUNTIFS(Projetos!$H$7:$H$1048576,$A22,Projetos!$C$7:$C$1048576,F$6)</f>
        <v>0</v>
      </c>
      <c r="G22" s="107">
        <f>COUNTIFS(Projetos!$H$7:$H$1048576,$A22,Projetos!$C$7:$C$1048576,F$6,Projetos!$I$7:$I$1048576,"Aprovado")</f>
        <v>0</v>
      </c>
      <c r="H22" s="107">
        <f>COUNTIFS(Projetos!$H$7:$H$1048576,$A22,Projetos!$C$7:$C$1048576,H$6)</f>
        <v>3</v>
      </c>
      <c r="I22" s="107">
        <f>COUNTIFS(Projetos!$H$7:$H$1048576,$A22,Projetos!$C$7:$C$1048576,H$6,Projetos!$I$7:$I$1048576,"Aprovado")</f>
        <v>1</v>
      </c>
      <c r="J22" s="107">
        <f>COUNTIFS(Projetos!$H$7:$H$1048576,$A22,Projetos!$C$7:$C$1048576,J$6)</f>
        <v>8</v>
      </c>
      <c r="K22" s="107">
        <f>COUNTIFS(Projetos!$H$7:$H$1048576,$A22,Projetos!$C$7:$C$1048576,J$6,Projetos!$I$7:$I$1048576,"Aprovado")</f>
        <v>1</v>
      </c>
      <c r="L22" s="107">
        <f>COUNTIFS(Projetos!$H$7:$H$1048576,$A22,Projetos!$C$7:$C$1048576,L$6)</f>
        <v>0</v>
      </c>
      <c r="M22" s="107">
        <f>COUNTIFS(Projetos!$H$7:$H$1048576,$A22,Projetos!$C$7:$C$1048576,L$6,Projetos!$I$7:$I$1048576,"Aprovado")</f>
        <v>0</v>
      </c>
      <c r="N22" s="107">
        <f>COUNTIFS(Projetos!$H$7:$H$1048576,$A22,Projetos!$C$7:$C$1048576,N$6)</f>
        <v>0</v>
      </c>
      <c r="O22" s="107">
        <f>COUNTIFS(Projetos!$H$7:$H$1048576,$A22,Projetos!$C$7:$C$1048576,N$6,Projetos!$I$7:$I$1048576,"Aprovado")</f>
        <v>0</v>
      </c>
      <c r="P22" s="107">
        <f>COUNTIFS(Projetos!$H$7:$H$1048576,$A22,Projetos!$C$7:$C$1048576,P$6)</f>
        <v>0</v>
      </c>
      <c r="Q22" s="107">
        <f>COUNTIFS(Projetos!$H$7:$H$1048576,$A22,Projetos!$C$7:$C$1048576,P$6,Projetos!$I$7:$I$1048576,"Aprovado")</f>
        <v>0</v>
      </c>
      <c r="R22" s="107">
        <f>COUNTIFS(Projetos!$H$7:$H$1048576,$A22,Projetos!$C$7:$C$1048576,R$6)</f>
        <v>3</v>
      </c>
      <c r="S22" s="107">
        <f>COUNTIFS(Projetos!$H$7:$H$1048576,$A22,Projetos!$C$7:$C$1048576,R$6,Projetos!$I$7:$I$1048576,"Aprovado")</f>
        <v>3</v>
      </c>
      <c r="T22" s="107">
        <f>COUNTIFS(Projetos!$H$7:$H$1048576,$A22,Projetos!$C$7:$C$1048576,T$6)</f>
        <v>0</v>
      </c>
      <c r="U22" s="107">
        <f>COUNTIFS(Projetos!$H$7:$H$1048576,$A22,Projetos!$C$7:$C$1048576,T$6,Projetos!$I$7:$I$1048576,"Aprovado")</f>
        <v>0</v>
      </c>
      <c r="V22" s="107">
        <f>COUNTIFS(Projetos!$H$7:$H$1048576,$A22,Projetos!$C$7:$C$1048576,V$6)</f>
        <v>0</v>
      </c>
      <c r="W22" s="107">
        <f>COUNTIFS(Projetos!$H$7:$H$1048576,$A22,Projetos!$C$7:$C$1048576,V$6,Projetos!$I$7:$I$1048576,"Aprovado")</f>
        <v>0</v>
      </c>
      <c r="X22" s="107">
        <f>COUNTIFS(Projetos!$H$7:$H$1048576,$A22,Projetos!$C$7:$C$1048576,X$6)</f>
        <v>2</v>
      </c>
      <c r="Y22" s="107">
        <f>COUNTIFS(Projetos!$H$7:$H$1048576,$A22,Projetos!$C$7:$C$1048576,X$6,Projetos!$I$7:$I$1048576,"Aprovado")</f>
        <v>1</v>
      </c>
      <c r="Z22" s="107">
        <f>COUNTIFS(Projetos!$H$7:$H$1048576,$A22,Projetos!$C$7:$C$1048576,Z$6)</f>
        <v>0</v>
      </c>
      <c r="AA22" s="107">
        <f>COUNTIFS(Projetos!$H$7:$H$1048576,$A22,Projetos!$C$7:$C$1048576,Z$6,Projetos!$I$7:$I$1048576,"Aprovado")</f>
        <v>0</v>
      </c>
      <c r="AB22" s="107">
        <f>COUNTIFS(Projetos!$H$7:$H$1048576,$A22,Projetos!$C$7:$C$1048576,AB$6)</f>
        <v>1</v>
      </c>
      <c r="AC22" s="107">
        <f>COUNTIFS(Projetos!$H$7:$H$1048576,$A22,Projetos!$C$7:$C$1048576,AB$6,Projetos!$I$7:$I$1048576,"Aprovado")</f>
        <v>1</v>
      </c>
      <c r="AD22" s="110">
        <f>SUM(B22+D22+F22+H22+J22+L22+N22+P22+R22+T22+V22+X22+Z22+AB22)</f>
        <v>18</v>
      </c>
      <c r="AE22" s="110">
        <f>SUM(C22+E22+G22+I22+K22+M22+O22+Q22+S22+U22+W22+Y22+AA22+AC22)</f>
        <v>8</v>
      </c>
      <c r="AF22" s="111">
        <f>AD22-AE22</f>
        <v>10</v>
      </c>
      <c r="AG22" s="211">
        <f>COUNTIFS(Projetos!$H$7:$H$1048576,$A22,Projetos!$I$7:$I$1048576,"Aprovado",Projetos!$J$7:$J$1048576,"Sancionado")</f>
        <v>4</v>
      </c>
      <c r="AH22" s="211">
        <f t="shared" si="3"/>
        <v>4</v>
      </c>
    </row>
    <row r="23" spans="1:1010" s="213" customFormat="1" ht="12.75" customHeight="1">
      <c r="A23" s="100" t="s">
        <v>107</v>
      </c>
      <c r="B23" s="107">
        <f>COUNTIFS(Projetos!$H$7:$H$1048576,$A23,Projetos!$C$7:$C$1048576,B$6)</f>
        <v>0</v>
      </c>
      <c r="C23" s="106">
        <f>COUNTIFS(Projetos!$H$7:$H$1048576,$A23,Projetos!$C$7:$C$1048576,B$6,Projetos!$I$7:$I$1048576,"Aprovado")</f>
        <v>0</v>
      </c>
      <c r="D23" s="107">
        <f>COUNTIFS(Projetos!$H$7:$H$1048576,$A23,Projetos!$C$7:$C$1048576,D$6)</f>
        <v>0</v>
      </c>
      <c r="E23" s="107">
        <f>COUNTIFS(Projetos!$H$7:$H$1048576,$A23,Projetos!$C$7:$C$1048576,D$6,Projetos!$I$7:$I$1048576,"Aprovado")</f>
        <v>0</v>
      </c>
      <c r="F23" s="107">
        <f>COUNTIFS(Projetos!$H$7:$H$1048576,$A23,Projetos!$C$7:$C$1048576,F$6)</f>
        <v>0</v>
      </c>
      <c r="G23" s="107">
        <f>COUNTIFS(Projetos!$H$7:$H$1048576,$A23,Projetos!$C$7:$C$1048576,F$6,Projetos!$I$7:$I$1048576,"Aprovado")</f>
        <v>0</v>
      </c>
      <c r="H23" s="107">
        <f>COUNTIFS(Projetos!$H$7:$H$1048576,$A23,Projetos!$C$7:$C$1048576,H$6)</f>
        <v>0</v>
      </c>
      <c r="I23" s="107">
        <f>COUNTIFS(Projetos!$H$7:$H$1048576,$A23,Projetos!$C$7:$C$1048576,H$6,Projetos!$I$7:$I$1048576,"Aprovado")</f>
        <v>0</v>
      </c>
      <c r="J23" s="107">
        <f>COUNTIFS(Projetos!$H$7:$H$1048576,$A23,Projetos!$C$7:$C$1048576,J$6)</f>
        <v>0</v>
      </c>
      <c r="K23" s="107">
        <f>COUNTIFS(Projetos!$H$7:$H$1048576,$A23,Projetos!$C$7:$C$1048576,J$6,Projetos!$I$7:$I$1048576,"Aprovado")</f>
        <v>0</v>
      </c>
      <c r="L23" s="107">
        <f>COUNTIFS(Projetos!$H$7:$H$1048576,$A23,Projetos!$C$7:$C$1048576,L$6)</f>
        <v>0</v>
      </c>
      <c r="M23" s="107">
        <f>COUNTIFS(Projetos!$H$7:$H$1048576,$A23,Projetos!$C$7:$C$1048576,L$6,Projetos!$I$7:$I$1048576,"Aprovado")</f>
        <v>0</v>
      </c>
      <c r="N23" s="107">
        <f>COUNTIFS(Projetos!$H$7:$H$1048576,$A23,Projetos!$C$7:$C$1048576,N$6)</f>
        <v>0</v>
      </c>
      <c r="O23" s="107">
        <f>COUNTIFS(Projetos!$H$7:$H$1048576,$A23,Projetos!$C$7:$C$1048576,N$6,Projetos!$I$7:$I$1048576,"Aprovado")</f>
        <v>0</v>
      </c>
      <c r="P23" s="107">
        <f>COUNTIFS(Projetos!$H$7:$H$1048576,$A23,Projetos!$C$7:$C$1048576,P$6)</f>
        <v>0</v>
      </c>
      <c r="Q23" s="107">
        <f>COUNTIFS(Projetos!$H$7:$H$1048576,$A23,Projetos!$C$7:$C$1048576,P$6,Projetos!$I$7:$I$1048576,"Aprovado")</f>
        <v>0</v>
      </c>
      <c r="R23" s="107">
        <f>COUNTIFS(Projetos!$H$7:$H$1048576,$A23,Projetos!$C$7:$C$1048576,R$6)</f>
        <v>0</v>
      </c>
      <c r="S23" s="107">
        <f>COUNTIFS(Projetos!$H$7:$H$1048576,$A23,Projetos!$C$7:$C$1048576,R$6,Projetos!$I$7:$I$1048576,"Aprovado")</f>
        <v>0</v>
      </c>
      <c r="T23" s="107">
        <f>COUNTIFS(Projetos!$H$7:$H$1048576,$A23,Projetos!$C$7:$C$1048576,T$6)</f>
        <v>0</v>
      </c>
      <c r="U23" s="107">
        <f>COUNTIFS(Projetos!$H$7:$H$1048576,$A23,Projetos!$C$7:$C$1048576,T$6,Projetos!$I$7:$I$1048576,"Aprovado")</f>
        <v>0</v>
      </c>
      <c r="V23" s="107">
        <f>COUNTIFS(Projetos!$H$7:$H$1048576,$A23,Projetos!$C$7:$C$1048576,V$6)</f>
        <v>0</v>
      </c>
      <c r="W23" s="107">
        <f>COUNTIFS(Projetos!$H$7:$H$1048576,$A23,Projetos!$C$7:$C$1048576,V$6,Projetos!$I$7:$I$1048576,"Aprovado")</f>
        <v>0</v>
      </c>
      <c r="X23" s="107">
        <f>COUNTIFS(Projetos!$H$7:$H$1048576,$A23,Projetos!$C$7:$C$1048576,X$6)</f>
        <v>0</v>
      </c>
      <c r="Y23" s="107">
        <f>COUNTIFS(Projetos!$H$7:$H$1048576,$A23,Projetos!$C$7:$C$1048576,X$6,Projetos!$I$7:$I$1048576,"Aprovado")</f>
        <v>0</v>
      </c>
      <c r="Z23" s="107">
        <f>COUNTIFS(Projetos!$H$7:$H$1048576,$A23,Projetos!$C$7:$C$1048576,Z$6)</f>
        <v>0</v>
      </c>
      <c r="AA23" s="107">
        <f>COUNTIFS(Projetos!$H$7:$H$1048576,$A23,Projetos!$C$7:$C$1048576,Z$6,Projetos!$I$7:$I$1048576,"Aprovado")</f>
        <v>0</v>
      </c>
      <c r="AB23" s="107">
        <f>COUNTIFS(Projetos!$H$7:$H$1048576,$A23,Projetos!$C$7:$C$1048576,AB$6)</f>
        <v>0</v>
      </c>
      <c r="AC23" s="107">
        <f>COUNTIFS(Projetos!$H$7:$H$1048576,$A23,Projetos!$C$7:$C$1048576,AB$6,Projetos!$I$7:$I$1048576,"Aprovado")</f>
        <v>0</v>
      </c>
      <c r="AD23" s="110">
        <f>SUM(B23+D23+F23+H23+J23+L23+N23+P23+R23+T23+V23+X23+Z23+AB23)</f>
        <v>0</v>
      </c>
      <c r="AE23" s="110">
        <f>SUM(C23+E23+G23+I23+K23+M23+O23+Q23+S23+U23+W23+Y23+AA23+AC23)</f>
        <v>0</v>
      </c>
      <c r="AF23" s="111">
        <f>AD23-AE23</f>
        <v>0</v>
      </c>
      <c r="AG23" s="211">
        <f>COUNTIFS(Projetos!$H$7:$H$1048576,$A23,Projetos!$I$7:$I$1048576,"Aprovado",Projetos!$J$7:$J$1048576,"Sancionado")</f>
        <v>0</v>
      </c>
      <c r="AH23" s="211">
        <f>AE23-AG23</f>
        <v>0</v>
      </c>
    </row>
    <row r="24" spans="1:1010" ht="12.75" customHeight="1">
      <c r="A24" s="100" t="s">
        <v>106</v>
      </c>
      <c r="B24" s="107">
        <f>COUNTIFS(Projetos!$H$7:$H$1048576,$A24,Projetos!$C$7:$C$1048576,B$6)</f>
        <v>0</v>
      </c>
      <c r="C24" s="106">
        <f>COUNTIFS(Projetos!$H$7:$H$1048576,$A24,Projetos!$C$7:$C$1048576,B$6,Projetos!$I$7:$I$1048576,"Aprovado")</f>
        <v>0</v>
      </c>
      <c r="D24" s="107">
        <f>COUNTIFS(Projetos!$H$7:$H$1048576,$A24,Projetos!$C$7:$C$1048576,D$6)</f>
        <v>0</v>
      </c>
      <c r="E24" s="107">
        <f>COUNTIFS(Projetos!$H$7:$H$1048576,$A24,Projetos!$C$7:$C$1048576,D$6,Projetos!$I$7:$I$1048576,"Aprovado")</f>
        <v>0</v>
      </c>
      <c r="F24" s="107">
        <f>COUNTIFS(Projetos!$H$7:$H$1048576,$A24,Projetos!$C$7:$C$1048576,F$6)</f>
        <v>0</v>
      </c>
      <c r="G24" s="107">
        <f>COUNTIFS(Projetos!$H$7:$H$1048576,$A24,Projetos!$C$7:$C$1048576,F$6,Projetos!$I$7:$I$1048576,"Aprovado")</f>
        <v>0</v>
      </c>
      <c r="H24" s="107">
        <f>COUNTIFS(Projetos!$H$7:$H$1048576,$A24,Projetos!$C$7:$C$1048576,H$6)</f>
        <v>0</v>
      </c>
      <c r="I24" s="107">
        <f>COUNTIFS(Projetos!$H$7:$H$1048576,$A24,Projetos!$C$7:$C$1048576,H$6,Projetos!$I$7:$I$1048576,"Aprovado")</f>
        <v>0</v>
      </c>
      <c r="J24" s="107">
        <f>COUNTIFS(Projetos!$H$7:$H$1048576,$A24,Projetos!$C$7:$C$1048576,J$6)</f>
        <v>1</v>
      </c>
      <c r="K24" s="107">
        <f>COUNTIFS(Projetos!$H$7:$H$1048576,$A24,Projetos!$C$7:$C$1048576,J$6,Projetos!$I$7:$I$1048576,"Aprovado")</f>
        <v>0</v>
      </c>
      <c r="L24" s="107">
        <f>COUNTIFS(Projetos!$H$7:$H$1048576,$A24,Projetos!$C$7:$C$1048576,L$6)</f>
        <v>0</v>
      </c>
      <c r="M24" s="107">
        <f>COUNTIFS(Projetos!$H$7:$H$1048576,$A24,Projetos!$C$7:$C$1048576,L$6,Projetos!$I$7:$I$1048576,"Aprovado")</f>
        <v>0</v>
      </c>
      <c r="N24" s="107">
        <f>COUNTIFS(Projetos!$H$7:$H$1048576,$A24,Projetos!$C$7:$C$1048576,N$6)</f>
        <v>0</v>
      </c>
      <c r="O24" s="107">
        <f>COUNTIFS(Projetos!$H$7:$H$1048576,$A24,Projetos!$C$7:$C$1048576,N$6,Projetos!$I$7:$I$1048576,"Aprovado")</f>
        <v>0</v>
      </c>
      <c r="P24" s="107">
        <f>COUNTIFS(Projetos!$H$7:$H$1048576,$A24,Projetos!$C$7:$C$1048576,P$6)</f>
        <v>0</v>
      </c>
      <c r="Q24" s="107">
        <f>COUNTIFS(Projetos!$H$7:$H$1048576,$A24,Projetos!$C$7:$C$1048576,P$6,Projetos!$I$7:$I$1048576,"Aprovado")</f>
        <v>0</v>
      </c>
      <c r="R24" s="107">
        <f>COUNTIFS(Projetos!$H$7:$H$1048576,$A24,Projetos!$C$7:$C$1048576,R$6)</f>
        <v>1</v>
      </c>
      <c r="S24" s="107">
        <f>COUNTIFS(Projetos!$H$7:$H$1048576,$A24,Projetos!$C$7:$C$1048576,R$6,Projetos!$I$7:$I$1048576,"Aprovado")</f>
        <v>1</v>
      </c>
      <c r="T24" s="107">
        <f>COUNTIFS(Projetos!$H$7:$H$1048576,$A24,Projetos!$C$7:$C$1048576,T$6)</f>
        <v>0</v>
      </c>
      <c r="U24" s="107">
        <f>COUNTIFS(Projetos!$H$7:$H$1048576,$A24,Projetos!$C$7:$C$1048576,T$6,Projetos!$I$7:$I$1048576,"Aprovado")</f>
        <v>0</v>
      </c>
      <c r="V24" s="107">
        <f>COUNTIFS(Projetos!$H$7:$H$1048576,$A24,Projetos!$C$7:$C$1048576,V$6)</f>
        <v>0</v>
      </c>
      <c r="W24" s="107">
        <f>COUNTIFS(Projetos!$H$7:$H$1048576,$A24,Projetos!$C$7:$C$1048576,V$6,Projetos!$I$7:$I$1048576,"Aprovado")</f>
        <v>0</v>
      </c>
      <c r="X24" s="107">
        <f>COUNTIFS(Projetos!$H$7:$H$1048576,$A24,Projetos!$C$7:$C$1048576,X$6)</f>
        <v>0</v>
      </c>
      <c r="Y24" s="107">
        <f>COUNTIFS(Projetos!$H$7:$H$1048576,$A24,Projetos!$C$7:$C$1048576,X$6,Projetos!$I$7:$I$1048576,"Aprovado")</f>
        <v>0</v>
      </c>
      <c r="Z24" s="107">
        <f>COUNTIFS(Projetos!$H$7:$H$1048576,$A24,Projetos!$C$7:$C$1048576,Z$6)</f>
        <v>0</v>
      </c>
      <c r="AA24" s="107">
        <f>COUNTIFS(Projetos!$H$7:$H$1048576,$A24,Projetos!$C$7:$C$1048576,Z$6,Projetos!$I$7:$I$1048576,"Aprovado")</f>
        <v>0</v>
      </c>
      <c r="AB24" s="107">
        <f>COUNTIFS(Projetos!$H$7:$H$1048576,$A24,Projetos!$C$7:$C$1048576,AB$6)</f>
        <v>0</v>
      </c>
      <c r="AC24" s="107">
        <f>COUNTIFS(Projetos!$H$7:$H$1048576,$A24,Projetos!$C$7:$C$1048576,AB$6,Projetos!$I$7:$I$1048576,"Aprovado")</f>
        <v>0</v>
      </c>
      <c r="AD24" s="110">
        <f t="shared" si="1"/>
        <v>2</v>
      </c>
      <c r="AE24" s="110">
        <f t="shared" si="2"/>
        <v>1</v>
      </c>
      <c r="AF24" s="111">
        <f t="shared" si="0"/>
        <v>1</v>
      </c>
      <c r="AG24" s="211">
        <f>COUNTIFS(Projetos!$H$7:$H$1048576,$A24,Projetos!$I$7:$I$1048576,"Aprovado",Projetos!$J$7:$J$1048576,"Sancionado")</f>
        <v>0</v>
      </c>
      <c r="AH24" s="211">
        <f t="shared" si="3"/>
        <v>1</v>
      </c>
    </row>
    <row r="25" spans="1:1010" s="364" customFormat="1" ht="12.75" customHeight="1">
      <c r="A25" s="100" t="s">
        <v>316</v>
      </c>
      <c r="B25" s="107">
        <f>COUNTIFS(Projetos!$H$7:$H$1048576,$A25,Projetos!$C$7:$C$1048576,B$6)</f>
        <v>0</v>
      </c>
      <c r="C25" s="106">
        <f>COUNTIFS(Projetos!$H$7:$H$1048576,$A25,Projetos!$C$7:$C$1048576,B$6,Projetos!$I$7:$I$1048576,"Aprovado")</f>
        <v>0</v>
      </c>
      <c r="D25" s="107">
        <f>COUNTIFS(Projetos!$H$7:$H$1048576,$A25,Projetos!$C$7:$C$1048576,D$6)</f>
        <v>0</v>
      </c>
      <c r="E25" s="107">
        <f>COUNTIFS(Projetos!$H$7:$H$1048576,$A25,Projetos!$C$7:$C$1048576,D$6,Projetos!$I$7:$I$1048576,"Aprovado")</f>
        <v>0</v>
      </c>
      <c r="F25" s="107">
        <f>COUNTIFS(Projetos!$H$7:$H$1048576,$A25,Projetos!$C$7:$C$1048576,F$6)</f>
        <v>0</v>
      </c>
      <c r="G25" s="107">
        <f>COUNTIFS(Projetos!$H$7:$H$1048576,$A25,Projetos!$C$7:$C$1048576,F$6,Projetos!$I$7:$I$1048576,"Aprovado")</f>
        <v>0</v>
      </c>
      <c r="H25" s="107">
        <f>COUNTIFS(Projetos!$H$7:$H$1048576,$A25,Projetos!$C$7:$C$1048576,H$6)</f>
        <v>0</v>
      </c>
      <c r="I25" s="107">
        <f>COUNTIFS(Projetos!$H$7:$H$1048576,$A25,Projetos!$C$7:$C$1048576,H$6,Projetos!$I$7:$I$1048576,"Aprovado")</f>
        <v>0</v>
      </c>
      <c r="J25" s="107">
        <f>COUNTIFS(Projetos!$H$7:$H$1048576,$A25,Projetos!$C$7:$C$1048576,J$6)</f>
        <v>0</v>
      </c>
      <c r="K25" s="107">
        <f>COUNTIFS(Projetos!$H$7:$H$1048576,$A25,Projetos!$C$7:$C$1048576,J$6,Projetos!$I$7:$I$1048576,"Aprovado")</f>
        <v>0</v>
      </c>
      <c r="L25" s="107">
        <f>COUNTIFS(Projetos!$H$7:$H$1048576,$A25,Projetos!$C$7:$C$1048576,L$6)</f>
        <v>0</v>
      </c>
      <c r="M25" s="107">
        <f>COUNTIFS(Projetos!$H$7:$H$1048576,$A25,Projetos!$C$7:$C$1048576,L$6,Projetos!$I$7:$I$1048576,"Aprovado")</f>
        <v>0</v>
      </c>
      <c r="N25" s="107">
        <f>COUNTIFS(Projetos!$H$7:$H$1048576,$A25,Projetos!$C$7:$C$1048576,N$6)</f>
        <v>0</v>
      </c>
      <c r="O25" s="107">
        <f>COUNTIFS(Projetos!$H$7:$H$1048576,$A25,Projetos!$C$7:$C$1048576,N$6,Projetos!$I$7:$I$1048576,"Aprovado")</f>
        <v>0</v>
      </c>
      <c r="P25" s="107">
        <f>COUNTIFS(Projetos!$H$7:$H$1048576,$A25,Projetos!$C$7:$C$1048576,P$6)</f>
        <v>0</v>
      </c>
      <c r="Q25" s="107">
        <f>COUNTIFS(Projetos!$H$7:$H$1048576,$A25,Projetos!$C$7:$C$1048576,P$6,Projetos!$I$7:$I$1048576,"Aprovado")</f>
        <v>0</v>
      </c>
      <c r="R25" s="107">
        <f>COUNTIFS(Projetos!$H$7:$H$1048576,$A25,Projetos!$C$7:$C$1048576,R$6)</f>
        <v>0</v>
      </c>
      <c r="S25" s="107">
        <f>COUNTIFS(Projetos!$H$7:$H$1048576,$A25,Projetos!$C$7:$C$1048576,R$6,Projetos!$I$7:$I$1048576,"Aprovado")</f>
        <v>0</v>
      </c>
      <c r="T25" s="107">
        <f>COUNTIFS(Projetos!$H$7:$H$1048576,$A25,Projetos!$C$7:$C$1048576,T$6)</f>
        <v>0</v>
      </c>
      <c r="U25" s="107">
        <f>COUNTIFS(Projetos!$H$7:$H$1048576,$A25,Projetos!$C$7:$C$1048576,T$6,Projetos!$I$7:$I$1048576,"Aprovado")</f>
        <v>0</v>
      </c>
      <c r="V25" s="107">
        <f>COUNTIFS(Projetos!$H$7:$H$1048576,$A25,Projetos!$C$7:$C$1048576,V$6)</f>
        <v>0</v>
      </c>
      <c r="W25" s="107">
        <f>COUNTIFS(Projetos!$H$7:$H$1048576,$A25,Projetos!$C$7:$C$1048576,V$6,Projetos!$I$7:$I$1048576,"Aprovado")</f>
        <v>0</v>
      </c>
      <c r="X25" s="107">
        <f>COUNTIFS(Projetos!$H$7:$H$1048576,$A25,Projetos!$C$7:$C$1048576,X$6)</f>
        <v>0</v>
      </c>
      <c r="Y25" s="107">
        <f>COUNTIFS(Projetos!$H$7:$H$1048576,$A25,Projetos!$C$7:$C$1048576,X$6,Projetos!$I$7:$I$1048576,"Aprovado")</f>
        <v>0</v>
      </c>
      <c r="Z25" s="107">
        <f>COUNTIFS(Projetos!$H$7:$H$1048576,$A25,Projetos!$C$7:$C$1048576,Z$6)</f>
        <v>0</v>
      </c>
      <c r="AA25" s="107">
        <f>COUNTIFS(Projetos!$H$7:$H$1048576,$A25,Projetos!$C$7:$C$1048576,Z$6,Projetos!$I$7:$I$1048576,"Aprovado")</f>
        <v>0</v>
      </c>
      <c r="AB25" s="107">
        <f>COUNTIFS(Projetos!$H$7:$H$1048576,$A25,Projetos!$C$7:$C$1048576,AB$6)</f>
        <v>3</v>
      </c>
      <c r="AC25" s="107">
        <f>COUNTIFS(Projetos!$H$7:$H$1048576,$A25,Projetos!$C$7:$C$1048576,AB$6,Projetos!$I$7:$I$1048576,"Aprovado")</f>
        <v>3</v>
      </c>
      <c r="AD25" s="110">
        <f t="shared" ref="AD25" si="4">SUM(B25+D25+F25+H25+J25+L25+N25+P25+R25+T25+V25+X25+Z25+AB25)</f>
        <v>3</v>
      </c>
      <c r="AE25" s="110">
        <f t="shared" ref="AE25" si="5">SUM(C25+E25+G25+I25+K25+M25+O25+Q25+S25+U25+W25+Y25+AA25+AC25)</f>
        <v>3</v>
      </c>
      <c r="AF25" s="111">
        <f t="shared" ref="AF25" si="6">AD25-AE25</f>
        <v>0</v>
      </c>
      <c r="AG25" s="211">
        <f>COUNTIFS(Projetos!$H$7:$H$1048576,$A25,Projetos!$I$7:$I$1048576,"Aprovado",Projetos!$J$7:$J$1048576,"Sancionado")</f>
        <v>3</v>
      </c>
      <c r="AH25" s="211">
        <f t="shared" ref="AH25" si="7">AE25-AG25</f>
        <v>0</v>
      </c>
    </row>
    <row r="26" spans="1:1010" ht="12.75" customHeight="1">
      <c r="A26" s="100" t="s">
        <v>102</v>
      </c>
      <c r="B26" s="107">
        <f>COUNTIFS(Projetos!$H$7:$H$1048576,$A26,Projetos!$C$7:$C$1048576,B$6)</f>
        <v>0</v>
      </c>
      <c r="C26" s="106">
        <f>COUNTIFS(Projetos!$H$7:$H$1048576,$A26,Projetos!$C$7:$C$1048576,B$6,Projetos!$I$7:$I$1048576,"Aprovado")</f>
        <v>0</v>
      </c>
      <c r="D26" s="107">
        <f>COUNTIFS(Projetos!$H$7:$H$1048576,$A26,Projetos!$C$7:$C$1048576,D$6)</f>
        <v>0</v>
      </c>
      <c r="E26" s="107">
        <f>COUNTIFS(Projetos!$H$7:$H$1048576,$A26,Projetos!$C$7:$C$1048576,D$6,Projetos!$I$7:$I$1048576,"Aprovado")</f>
        <v>0</v>
      </c>
      <c r="F26" s="107">
        <f>COUNTIFS(Projetos!$H$7:$H$1048576,$A26,Projetos!$C$7:$C$1048576,F$6)</f>
        <v>0</v>
      </c>
      <c r="G26" s="107">
        <f>COUNTIFS(Projetos!$H$7:$H$1048576,$A26,Projetos!$C$7:$C$1048576,F$6,Projetos!$I$7:$I$1048576,"Aprovado")</f>
        <v>0</v>
      </c>
      <c r="H26" s="107">
        <f>COUNTIFS(Projetos!$H$7:$H$1048576,$A26,Projetos!$C$7:$C$1048576,H$6)</f>
        <v>0</v>
      </c>
      <c r="I26" s="107">
        <f>COUNTIFS(Projetos!$H$7:$H$1048576,$A26,Projetos!$C$7:$C$1048576,H$6,Projetos!$I$7:$I$1048576,"Aprovado")</f>
        <v>0</v>
      </c>
      <c r="J26" s="107">
        <f>COUNTIFS(Projetos!$H$7:$H$1048576,$A26,Projetos!$C$7:$C$1048576,J$6)</f>
        <v>5</v>
      </c>
      <c r="K26" s="107">
        <f>COUNTIFS(Projetos!$H$7:$H$1048576,$A26,Projetos!$C$7:$C$1048576,J$6,Projetos!$I$7:$I$1048576,"Aprovado")</f>
        <v>1</v>
      </c>
      <c r="L26" s="107">
        <f>COUNTIFS(Projetos!$H$7:$H$1048576,$A26,Projetos!$C$7:$C$1048576,L$6)</f>
        <v>0</v>
      </c>
      <c r="M26" s="107">
        <f>COUNTIFS(Projetos!$H$7:$H$1048576,$A26,Projetos!$C$7:$C$1048576,L$6,Projetos!$I$7:$I$1048576,"Aprovado")</f>
        <v>0</v>
      </c>
      <c r="N26" s="107">
        <f>COUNTIFS(Projetos!$H$7:$H$1048576,$A26,Projetos!$C$7:$C$1048576,N$6)</f>
        <v>0</v>
      </c>
      <c r="O26" s="107">
        <f>COUNTIFS(Projetos!$H$7:$H$1048576,$A26,Projetos!$C$7:$C$1048576,N$6,Projetos!$I$7:$I$1048576,"Aprovado")</f>
        <v>0</v>
      </c>
      <c r="P26" s="107">
        <f>COUNTIFS(Projetos!$H$7:$H$1048576,$A26,Projetos!$C$7:$C$1048576,P$6)</f>
        <v>0</v>
      </c>
      <c r="Q26" s="107">
        <f>COUNTIFS(Projetos!$H$7:$H$1048576,$A26,Projetos!$C$7:$C$1048576,P$6,Projetos!$I$7:$I$1048576,"Aprovado")</f>
        <v>0</v>
      </c>
      <c r="R26" s="107">
        <f>COUNTIFS(Projetos!$H$7:$H$1048576,$A26,Projetos!$C$7:$C$1048576,R$6)</f>
        <v>0</v>
      </c>
      <c r="S26" s="107">
        <f>COUNTIFS(Projetos!$H$7:$H$1048576,$A26,Projetos!$C$7:$C$1048576,R$6,Projetos!$I$7:$I$1048576,"Aprovado")</f>
        <v>0</v>
      </c>
      <c r="T26" s="107">
        <f>COUNTIFS(Projetos!$H$7:$H$1048576,$A26,Projetos!$C$7:$C$1048576,T$6)</f>
        <v>0</v>
      </c>
      <c r="U26" s="107">
        <f>COUNTIFS(Projetos!$H$7:$H$1048576,$A26,Projetos!$C$7:$C$1048576,T$6,Projetos!$I$7:$I$1048576,"Aprovado")</f>
        <v>0</v>
      </c>
      <c r="V26" s="107">
        <f>COUNTIFS(Projetos!$H$7:$H$1048576,$A26,Projetos!$C$7:$C$1048576,V$6)</f>
        <v>0</v>
      </c>
      <c r="W26" s="107">
        <f>COUNTIFS(Projetos!$H$7:$H$1048576,$A26,Projetos!$C$7:$C$1048576,V$6,Projetos!$I$7:$I$1048576,"Aprovado")</f>
        <v>0</v>
      </c>
      <c r="X26" s="107">
        <f>COUNTIFS(Projetos!$H$7:$H$1048576,$A26,Projetos!$C$7:$C$1048576,X$6)</f>
        <v>0</v>
      </c>
      <c r="Y26" s="107">
        <f>COUNTIFS(Projetos!$H$7:$H$1048576,$A26,Projetos!$C$7:$C$1048576,X$6,Projetos!$I$7:$I$1048576,"Aprovado")</f>
        <v>0</v>
      </c>
      <c r="Z26" s="107">
        <f>COUNTIFS(Projetos!$H$7:$H$1048576,$A26,Projetos!$C$7:$C$1048576,Z$6)</f>
        <v>0</v>
      </c>
      <c r="AA26" s="107">
        <f>COUNTIFS(Projetos!$H$7:$H$1048576,$A26,Projetos!$C$7:$C$1048576,Z$6,Projetos!$I$7:$I$1048576,"Aprovado")</f>
        <v>0</v>
      </c>
      <c r="AB26" s="107">
        <f>COUNTIFS(Projetos!$H$7:$H$1048576,$A26,Projetos!$C$7:$C$1048576,AB$6)</f>
        <v>0</v>
      </c>
      <c r="AC26" s="107">
        <f>COUNTIFS(Projetos!$H$7:$H$1048576,$A26,Projetos!$C$7:$C$1048576,AB$6,Projetos!$I$7:$I$1048576,"Aprovado")</f>
        <v>0</v>
      </c>
      <c r="AD26" s="110">
        <f t="shared" si="1"/>
        <v>5</v>
      </c>
      <c r="AE26" s="110">
        <f t="shared" si="2"/>
        <v>1</v>
      </c>
      <c r="AF26" s="111">
        <f t="shared" si="0"/>
        <v>4</v>
      </c>
      <c r="AG26" s="211">
        <f>COUNTIFS(Projetos!$H$7:$H$1048576,$A26,Projetos!$I$7:$I$1048576,"Aprovado",Projetos!$J$7:$J$1048576,"Sancionado")</f>
        <v>0</v>
      </c>
      <c r="AH26" s="211">
        <f t="shared" si="3"/>
        <v>1</v>
      </c>
    </row>
    <row r="27" spans="1:1010" ht="12.75" customHeight="1">
      <c r="A27" s="100"/>
      <c r="B27" s="107">
        <f>COUNTIFS(Projetos!$H$7:$H$1048576,$A27,Projetos!$C$7:$C$1048576,B$6)</f>
        <v>0</v>
      </c>
      <c r="C27" s="106">
        <f>COUNTIFS(Projetos!$H$7:$H$1048576,$A27,Projetos!$C$7:$C$1048576,B$6,Projetos!$I$7:$I$1048576,"Aprovado")</f>
        <v>0</v>
      </c>
      <c r="D27" s="107">
        <f>COUNTIFS(Projetos!$H$7:$H$1048576,$A27,Projetos!$C$7:$C$1048576,D$6)</f>
        <v>0</v>
      </c>
      <c r="E27" s="107">
        <f>COUNTIFS(Projetos!$H$7:$H$1048576,$A27,Projetos!$C$7:$C$1048576,D$6,Projetos!$I$7:$I$1048576,"Aprovado")</f>
        <v>0</v>
      </c>
      <c r="F27" s="107">
        <f>COUNTIFS(Projetos!$H$7:$H$1048576,$A27,Projetos!$C$7:$C$1048576,F$6)</f>
        <v>0</v>
      </c>
      <c r="G27" s="107">
        <f>COUNTIFS(Projetos!$H$7:$H$1048576,$A27,Projetos!$C$7:$C$1048576,F$6,Projetos!$I$7:$I$1048576,"Aprovado")</f>
        <v>0</v>
      </c>
      <c r="H27" s="107">
        <f>COUNTIFS(Projetos!$H$7:$H$1048576,$A27,Projetos!$C$7:$C$1048576,H$6)</f>
        <v>0</v>
      </c>
      <c r="I27" s="107">
        <f>COUNTIFS(Projetos!$H$7:$H$1048576,$A27,Projetos!$C$7:$C$1048576,H$6,Projetos!$I$7:$I$1048576,"Aprovado")</f>
        <v>0</v>
      </c>
      <c r="J27" s="107">
        <f>COUNTIFS(Projetos!$H$7:$H$1048576,$A27,Projetos!$C$7:$C$1048576,J$6)</f>
        <v>0</v>
      </c>
      <c r="K27" s="107">
        <f>COUNTIFS(Projetos!$H$7:$H$1048576,$A27,Projetos!$C$7:$C$1048576,J$6,Projetos!$I$7:$I$1048576,"Aprovado")</f>
        <v>0</v>
      </c>
      <c r="L27" s="107">
        <f>COUNTIFS(Projetos!$H$7:$H$1048576,$A27,Projetos!$C$7:$C$1048576,L$6)</f>
        <v>0</v>
      </c>
      <c r="M27" s="107">
        <f>COUNTIFS(Projetos!$H$7:$H$1048576,$A27,Projetos!$C$7:$C$1048576,L$6,Projetos!$I$7:$I$1048576,"Aprovado")</f>
        <v>0</v>
      </c>
      <c r="N27" s="107">
        <f>COUNTIFS(Projetos!$H$7:$H$1048576,$A27,Projetos!$C$7:$C$1048576,N$6)</f>
        <v>0</v>
      </c>
      <c r="O27" s="107">
        <f>COUNTIFS(Projetos!$H$7:$H$1048576,$A27,Projetos!$C$7:$C$1048576,N$6,Projetos!$I$7:$I$1048576,"Aprovado")</f>
        <v>0</v>
      </c>
      <c r="P27" s="107">
        <f>COUNTIFS(Projetos!$H$7:$H$1048576,$A27,Projetos!$C$7:$C$1048576,P$6)</f>
        <v>0</v>
      </c>
      <c r="Q27" s="107">
        <f>COUNTIFS(Projetos!$H$7:$H$1048576,$A27,Projetos!$C$7:$C$1048576,P$6,Projetos!$I$7:$I$1048576,"Aprovado")</f>
        <v>0</v>
      </c>
      <c r="R27" s="107">
        <f>COUNTIFS(Projetos!$H$7:$H$1048576,$A27,Projetos!$C$7:$C$1048576,R$6)</f>
        <v>0</v>
      </c>
      <c r="S27" s="107">
        <f>COUNTIFS(Projetos!$H$7:$H$1048576,$A27,Projetos!$C$7:$C$1048576,R$6,Projetos!$I$7:$I$1048576,"Aprovado")</f>
        <v>0</v>
      </c>
      <c r="T27" s="107">
        <f>COUNTIFS(Projetos!$H$7:$H$1048576,$A27,Projetos!$C$7:$C$1048576,T$6)</f>
        <v>0</v>
      </c>
      <c r="U27" s="107">
        <f>COUNTIFS(Projetos!$H$7:$H$1048576,$A27,Projetos!$C$7:$C$1048576,T$6,Projetos!$I$7:$I$1048576,"Aprovado")</f>
        <v>0</v>
      </c>
      <c r="V27" s="107">
        <f>COUNTIFS(Projetos!$H$7:$H$1048576,$A27,Projetos!$C$7:$C$1048576,V$6)</f>
        <v>0</v>
      </c>
      <c r="W27" s="107">
        <f>COUNTIFS(Projetos!$H$7:$H$1048576,$A27,Projetos!$C$7:$C$1048576,V$6,Projetos!$I$7:$I$1048576,"Aprovado")</f>
        <v>0</v>
      </c>
      <c r="X27" s="107">
        <f>COUNTIFS(Projetos!$H$7:$H$1048576,$A27,Projetos!$C$7:$C$1048576,X$6)</f>
        <v>0</v>
      </c>
      <c r="Y27" s="107">
        <f>COUNTIFS(Projetos!$H$7:$H$1048576,$A27,Projetos!$C$7:$C$1048576,X$6,Projetos!$I$7:$I$1048576,"Aprovado")</f>
        <v>0</v>
      </c>
      <c r="Z27" s="107">
        <f>COUNTIFS(Projetos!$H$7:$H$1048576,$A27,Projetos!$C$7:$C$1048576,Z$6)</f>
        <v>0</v>
      </c>
      <c r="AA27" s="107">
        <f>COUNTIFS(Projetos!$H$7:$H$1048576,$A27,Projetos!$C$7:$C$1048576,Z$6,Projetos!$I$7:$I$1048576,"Aprovado")</f>
        <v>0</v>
      </c>
      <c r="AB27" s="107">
        <f>COUNTIFS(Projetos!$H$7:$H$1048576,$A27,Projetos!$C$7:$C$1048576,AB$6)</f>
        <v>0</v>
      </c>
      <c r="AC27" s="107">
        <f>COUNTIFS(Projetos!$H$7:$H$1048576,$A27,Projetos!$C$7:$C$1048576,AB$6,Projetos!$I$7:$I$1048576,"Aprovado")</f>
        <v>0</v>
      </c>
      <c r="AD27" s="110">
        <f t="shared" si="1"/>
        <v>0</v>
      </c>
      <c r="AE27" s="110">
        <f t="shared" si="2"/>
        <v>0</v>
      </c>
      <c r="AF27" s="111">
        <f t="shared" si="0"/>
        <v>0</v>
      </c>
      <c r="AG27" s="211">
        <f>COUNTIFS(Projetos!$H$7:$H$1048576,$A27,Projetos!$I$7:$I$1048576,"Aprovado",Projetos!$J$7:$J$1048576,"Sancionado")</f>
        <v>0</v>
      </c>
      <c r="AH27" s="211">
        <f t="shared" si="3"/>
        <v>0</v>
      </c>
    </row>
    <row r="28" spans="1:1010" ht="31.5" customHeight="1">
      <c r="A28" s="96" t="s">
        <v>20</v>
      </c>
      <c r="B28" s="97">
        <f>SUM(B8:B27)</f>
        <v>11</v>
      </c>
      <c r="C28" s="97">
        <f>SUM(C8:C27)</f>
        <v>8</v>
      </c>
      <c r="D28" s="97">
        <f>SUM(D8:D27)</f>
        <v>8</v>
      </c>
      <c r="E28" s="97">
        <f>SUM(E8:E27)</f>
        <v>7</v>
      </c>
      <c r="F28" s="97">
        <f>SUM(F8:F27)</f>
        <v>12</v>
      </c>
      <c r="G28" s="97">
        <f>SUM(G8:G27)</f>
        <v>5</v>
      </c>
      <c r="H28" s="97">
        <f>SUM(H8:H27)</f>
        <v>12</v>
      </c>
      <c r="I28" s="97">
        <f>SUM(I8:I27)</f>
        <v>7</v>
      </c>
      <c r="J28" s="97">
        <f>SUM(J8:J27)</f>
        <v>84</v>
      </c>
      <c r="K28" s="97">
        <f>SUM(K8:K27)</f>
        <v>39</v>
      </c>
      <c r="L28" s="97">
        <f>SUM(L8:L27)</f>
        <v>2</v>
      </c>
      <c r="M28" s="97">
        <f>SUM(M8:M27)</f>
        <v>2</v>
      </c>
      <c r="N28" s="97">
        <f>SUM(N8:N27)</f>
        <v>4</v>
      </c>
      <c r="O28" s="97">
        <f>SUM(O8:O27)</f>
        <v>1</v>
      </c>
      <c r="P28" s="97">
        <f>SUM(P8:P27)</f>
        <v>1</v>
      </c>
      <c r="Q28" s="97">
        <f>SUM(Q8:Q27)</f>
        <v>1</v>
      </c>
      <c r="R28" s="97">
        <f>SUM(R8:R27)</f>
        <v>17</v>
      </c>
      <c r="S28" s="97">
        <f>SUM(S8:S27)</f>
        <v>11</v>
      </c>
      <c r="T28" s="97">
        <f>SUM(T8:T27)</f>
        <v>7</v>
      </c>
      <c r="U28" s="97">
        <f>SUM(U8:U27)</f>
        <v>6</v>
      </c>
      <c r="V28" s="97">
        <f>SUM(V8:V27)</f>
        <v>3</v>
      </c>
      <c r="W28" s="97">
        <f>SUM(W8:W27)</f>
        <v>2</v>
      </c>
      <c r="X28" s="97">
        <f>SUM(X8:X27)</f>
        <v>7</v>
      </c>
      <c r="Y28" s="97">
        <f>SUM(Y8:Y27)</f>
        <v>4</v>
      </c>
      <c r="Z28" s="97">
        <f>SUM(Z8:Z27)</f>
        <v>0</v>
      </c>
      <c r="AA28" s="97">
        <f>SUM(AA8:AA27)</f>
        <v>0</v>
      </c>
      <c r="AB28" s="97">
        <f>SUM(AB8:AB27)</f>
        <v>91</v>
      </c>
      <c r="AC28" s="97">
        <f>SUM(AC8:AC27)</f>
        <v>91</v>
      </c>
      <c r="AD28" s="111">
        <f>SUM(AD8:AD27)</f>
        <v>259</v>
      </c>
      <c r="AE28" s="111">
        <f>SUM(AE8:AE27)</f>
        <v>184</v>
      </c>
      <c r="AF28" s="111">
        <f>SUM(AF8:AF27)</f>
        <v>75</v>
      </c>
      <c r="AG28" s="212">
        <f>SUM(AG8:AG27)</f>
        <v>135</v>
      </c>
      <c r="AH28" s="212">
        <f>SUM(AH8:AH27)</f>
        <v>49</v>
      </c>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23"/>
      <c r="NI28" s="23"/>
      <c r="NJ28" s="23"/>
      <c r="NK28" s="23"/>
      <c r="NL28" s="23"/>
      <c r="NM28" s="23"/>
      <c r="NN28" s="23"/>
      <c r="NO28" s="23"/>
      <c r="NP28" s="23"/>
      <c r="NQ28" s="23"/>
      <c r="NR28" s="23"/>
      <c r="NS28" s="23"/>
      <c r="NT28" s="23"/>
      <c r="NU28" s="23"/>
      <c r="NV28" s="23"/>
      <c r="NW28" s="23"/>
      <c r="NX28" s="23"/>
      <c r="NY28" s="23"/>
      <c r="NZ28" s="23"/>
      <c r="OA28" s="23"/>
      <c r="OB28" s="23"/>
      <c r="OC28" s="23"/>
      <c r="OD28" s="23"/>
      <c r="OE28" s="23"/>
      <c r="OF28" s="23"/>
      <c r="OG28" s="23"/>
      <c r="OH28" s="23"/>
      <c r="OI28" s="23"/>
      <c r="OJ28" s="23"/>
      <c r="OK28" s="23"/>
      <c r="OL28" s="23"/>
      <c r="OM28" s="23"/>
      <c r="ON28" s="23"/>
      <c r="OO28" s="23"/>
      <c r="OP28" s="23"/>
      <c r="OQ28" s="23"/>
      <c r="OR28" s="23"/>
      <c r="OS28" s="23"/>
      <c r="OT28" s="23"/>
      <c r="OU28" s="23"/>
      <c r="OV28" s="23"/>
      <c r="OW28" s="23"/>
      <c r="OX28" s="23"/>
      <c r="OY28" s="23"/>
      <c r="OZ28" s="23"/>
      <c r="PA28" s="23"/>
      <c r="PB28" s="23"/>
      <c r="PC28" s="23"/>
      <c r="PD28" s="23"/>
      <c r="PE28" s="23"/>
      <c r="PF28" s="23"/>
      <c r="PG28" s="23"/>
      <c r="PH28" s="23"/>
      <c r="PI28" s="23"/>
      <c r="PJ28" s="23"/>
      <c r="PK28" s="23"/>
      <c r="PL28" s="23"/>
      <c r="PM28" s="23"/>
      <c r="PN28" s="23"/>
      <c r="PO28" s="23"/>
      <c r="PP28" s="23"/>
      <c r="PQ28" s="23"/>
      <c r="PR28" s="23"/>
      <c r="PS28" s="23"/>
      <c r="PT28" s="23"/>
      <c r="PU28" s="23"/>
      <c r="PV28" s="23"/>
      <c r="PW28" s="23"/>
      <c r="PX28" s="23"/>
      <c r="PY28" s="23"/>
      <c r="PZ28" s="23"/>
      <c r="QA28" s="23"/>
      <c r="QB28" s="23"/>
      <c r="QC28" s="23"/>
      <c r="QD28" s="23"/>
      <c r="QE28" s="23"/>
      <c r="QF28" s="23"/>
      <c r="QG28" s="23"/>
      <c r="QH28" s="23"/>
      <c r="QI28" s="23"/>
      <c r="QJ28" s="23"/>
      <c r="QK28" s="23"/>
      <c r="QL28" s="23"/>
      <c r="QM28" s="23"/>
      <c r="QN28" s="23"/>
      <c r="QO28" s="23"/>
      <c r="QP28" s="23"/>
      <c r="QQ28" s="23"/>
      <c r="QR28" s="23"/>
      <c r="QS28" s="23"/>
      <c r="QT28" s="23"/>
      <c r="QU28" s="23"/>
      <c r="QV28" s="23"/>
      <c r="QW28" s="23"/>
      <c r="QX28" s="23"/>
      <c r="QY28" s="23"/>
      <c r="QZ28" s="23"/>
      <c r="RA28" s="23"/>
      <c r="RB28" s="23"/>
      <c r="RC28" s="23"/>
      <c r="RD28" s="23"/>
      <c r="RE28" s="23"/>
      <c r="RF28" s="23"/>
      <c r="RG28" s="23"/>
      <c r="RH28" s="23"/>
      <c r="RI28" s="23"/>
      <c r="RJ28" s="23"/>
      <c r="RK28" s="23"/>
      <c r="RL28" s="23"/>
      <c r="RM28" s="23"/>
      <c r="RN28" s="23"/>
      <c r="RO28" s="23"/>
      <c r="RP28" s="23"/>
      <c r="RQ28" s="23"/>
      <c r="RR28" s="23"/>
      <c r="RS28" s="23"/>
      <c r="RT28" s="23"/>
      <c r="RU28" s="23"/>
      <c r="RV28" s="23"/>
      <c r="RW28" s="23"/>
      <c r="RX28" s="23"/>
      <c r="RY28" s="23"/>
      <c r="RZ28" s="23"/>
      <c r="SA28" s="23"/>
      <c r="SB28" s="23"/>
      <c r="SC28" s="23"/>
      <c r="SD28" s="23"/>
      <c r="SE28" s="23"/>
      <c r="SF28" s="23"/>
      <c r="SG28" s="23"/>
      <c r="SH28" s="23"/>
      <c r="SI28" s="23"/>
      <c r="SJ28" s="23"/>
      <c r="SK28" s="23"/>
      <c r="SL28" s="23"/>
      <c r="SM28" s="23"/>
      <c r="SN28" s="23"/>
      <c r="SO28" s="23"/>
      <c r="SP28" s="23"/>
      <c r="SQ28" s="23"/>
      <c r="SR28" s="23"/>
      <c r="SS28" s="23"/>
      <c r="ST28" s="23"/>
      <c r="SU28" s="23"/>
      <c r="SV28" s="23"/>
      <c r="SW28" s="23"/>
      <c r="SX28" s="23"/>
      <c r="SY28" s="23"/>
      <c r="SZ28" s="23"/>
      <c r="TA28" s="23"/>
      <c r="TB28" s="23"/>
      <c r="TC28" s="23"/>
      <c r="TD28" s="23"/>
      <c r="TE28" s="23"/>
      <c r="TF28" s="23"/>
      <c r="TG28" s="23"/>
      <c r="TH28" s="23"/>
      <c r="TI28" s="23"/>
      <c r="TJ28" s="23"/>
      <c r="TK28" s="23"/>
      <c r="TL28" s="23"/>
      <c r="TM28" s="23"/>
      <c r="TN28" s="23"/>
      <c r="TO28" s="23"/>
      <c r="TP28" s="23"/>
      <c r="TQ28" s="23"/>
      <c r="TR28" s="23"/>
      <c r="TS28" s="23"/>
      <c r="TT28" s="23"/>
      <c r="TU28" s="23"/>
      <c r="TV28" s="23"/>
      <c r="TW28" s="23"/>
      <c r="TX28" s="23"/>
      <c r="TY28" s="23"/>
      <c r="TZ28" s="23"/>
      <c r="UA28" s="23"/>
      <c r="UB28" s="23"/>
      <c r="UC28" s="23"/>
      <c r="UD28" s="23"/>
      <c r="UE28" s="23"/>
      <c r="UF28" s="23"/>
      <c r="UG28" s="23"/>
      <c r="UH28" s="23"/>
      <c r="UI28" s="23"/>
      <c r="UJ28" s="23"/>
      <c r="UK28" s="23"/>
      <c r="UL28" s="23"/>
      <c r="UM28" s="23"/>
      <c r="UN28" s="23"/>
      <c r="UO28" s="23"/>
      <c r="UP28" s="23"/>
      <c r="UQ28" s="23"/>
      <c r="UR28" s="23"/>
      <c r="US28" s="23"/>
      <c r="UT28" s="23"/>
      <c r="UU28" s="23"/>
      <c r="UV28" s="23"/>
      <c r="UW28" s="23"/>
      <c r="UX28" s="23"/>
      <c r="UY28" s="23"/>
      <c r="UZ28" s="23"/>
      <c r="VA28" s="23"/>
      <c r="VB28" s="23"/>
      <c r="VC28" s="23"/>
      <c r="VD28" s="23"/>
      <c r="VE28" s="23"/>
      <c r="VF28" s="23"/>
      <c r="VG28" s="23"/>
      <c r="VH28" s="23"/>
      <c r="VI28" s="23"/>
      <c r="VJ28" s="23"/>
      <c r="VK28" s="23"/>
      <c r="VL28" s="23"/>
      <c r="VM28" s="23"/>
      <c r="VN28" s="23"/>
      <c r="VO28" s="23"/>
      <c r="VP28" s="23"/>
      <c r="VQ28" s="23"/>
      <c r="VR28" s="23"/>
      <c r="VS28" s="23"/>
      <c r="VT28" s="23"/>
      <c r="VU28" s="23"/>
      <c r="VV28" s="23"/>
      <c r="VW28" s="23"/>
      <c r="VX28" s="23"/>
      <c r="VY28" s="23"/>
      <c r="VZ28" s="23"/>
      <c r="WA28" s="23"/>
      <c r="WB28" s="23"/>
      <c r="WC28" s="23"/>
      <c r="WD28" s="23"/>
      <c r="WE28" s="23"/>
      <c r="WF28" s="23"/>
      <c r="WG28" s="23"/>
      <c r="WH28" s="23"/>
      <c r="WI28" s="23"/>
      <c r="WJ28" s="23"/>
      <c r="WK28" s="23"/>
      <c r="WL28" s="23"/>
      <c r="WM28" s="23"/>
      <c r="WN28" s="23"/>
      <c r="WO28" s="23"/>
      <c r="WP28" s="23"/>
      <c r="WQ28" s="23"/>
      <c r="WR28" s="23"/>
      <c r="WS28" s="23"/>
      <c r="WT28" s="23"/>
      <c r="WU28" s="23"/>
      <c r="WV28" s="23"/>
      <c r="WW28" s="23"/>
      <c r="WX28" s="23"/>
      <c r="WY28" s="23"/>
      <c r="WZ28" s="23"/>
      <c r="XA28" s="23"/>
      <c r="XB28" s="23"/>
      <c r="XC28" s="23"/>
      <c r="XD28" s="23"/>
      <c r="XE28" s="23"/>
      <c r="XF28" s="23"/>
      <c r="XG28" s="23"/>
      <c r="XH28" s="23"/>
      <c r="XI28" s="23"/>
      <c r="XJ28" s="23"/>
      <c r="XK28" s="23"/>
      <c r="XL28" s="23"/>
      <c r="XM28" s="23"/>
      <c r="XN28" s="23"/>
      <c r="XO28" s="23"/>
      <c r="XP28" s="23"/>
      <c r="XQ28" s="23"/>
      <c r="XR28" s="23"/>
      <c r="XS28" s="23"/>
      <c r="XT28" s="23"/>
      <c r="XU28" s="23"/>
      <c r="XV28" s="23"/>
      <c r="XW28" s="23"/>
      <c r="XX28" s="23"/>
      <c r="XY28" s="23"/>
      <c r="XZ28" s="23"/>
      <c r="YA28" s="23"/>
      <c r="YB28" s="23"/>
      <c r="YC28" s="23"/>
      <c r="YD28" s="23"/>
      <c r="YE28" s="23"/>
      <c r="YF28" s="23"/>
      <c r="YG28" s="23"/>
      <c r="YH28" s="23"/>
      <c r="YI28" s="23"/>
      <c r="YJ28" s="23"/>
      <c r="YK28" s="23"/>
      <c r="YL28" s="23"/>
      <c r="YM28" s="23"/>
      <c r="YN28" s="23"/>
      <c r="YO28" s="23"/>
      <c r="YP28" s="23"/>
      <c r="YQ28" s="23"/>
      <c r="YR28" s="23"/>
      <c r="YS28" s="23"/>
      <c r="YT28" s="23"/>
      <c r="YU28" s="23"/>
      <c r="YV28" s="23"/>
      <c r="YW28" s="23"/>
      <c r="YX28" s="23"/>
      <c r="YY28" s="23"/>
      <c r="YZ28" s="23"/>
      <c r="ZA28" s="23"/>
      <c r="ZB28" s="23"/>
      <c r="ZC28" s="23"/>
      <c r="ZD28" s="23"/>
      <c r="ZE28" s="23"/>
      <c r="ZF28" s="23"/>
      <c r="ZG28" s="23"/>
      <c r="ZH28" s="23"/>
      <c r="ZI28" s="23"/>
      <c r="ZJ28" s="23"/>
      <c r="ZK28" s="23"/>
      <c r="ZL28" s="23"/>
      <c r="ZM28" s="23"/>
      <c r="ZN28" s="23"/>
      <c r="ZO28" s="23"/>
      <c r="ZP28" s="23"/>
      <c r="ZQ28" s="23"/>
      <c r="ZR28" s="23"/>
      <c r="ZS28" s="23"/>
      <c r="ZT28" s="23"/>
      <c r="ZU28" s="23"/>
      <c r="ZV28" s="23"/>
      <c r="ZW28" s="23"/>
      <c r="ZX28" s="23"/>
      <c r="ZY28" s="23"/>
      <c r="ZZ28" s="23"/>
      <c r="AAA28" s="23"/>
      <c r="AAB28" s="23"/>
      <c r="AAC28" s="23"/>
      <c r="AAD28" s="23"/>
      <c r="AAE28" s="23"/>
      <c r="AAF28" s="23"/>
      <c r="AAG28" s="23"/>
      <c r="AAH28" s="23"/>
      <c r="AAI28" s="23"/>
      <c r="AAJ28" s="23"/>
      <c r="AAK28" s="23"/>
      <c r="AAL28" s="23"/>
      <c r="AAM28" s="23"/>
      <c r="AAN28" s="23"/>
      <c r="AAO28" s="23"/>
      <c r="AAP28" s="23"/>
      <c r="AAQ28" s="23"/>
      <c r="AAR28" s="23"/>
      <c r="AAS28" s="23"/>
      <c r="AAT28" s="23"/>
      <c r="AAU28" s="23"/>
      <c r="AAV28" s="23"/>
      <c r="AAW28" s="23"/>
      <c r="AAX28" s="23"/>
      <c r="AAY28" s="23"/>
      <c r="AAZ28" s="23"/>
      <c r="ABA28" s="23"/>
      <c r="ABB28" s="23"/>
      <c r="ABC28" s="23"/>
      <c r="ABD28" s="23"/>
      <c r="ABE28" s="23"/>
      <c r="ABF28" s="23"/>
      <c r="ABG28" s="23"/>
      <c r="ABH28" s="23"/>
      <c r="ABI28" s="23"/>
      <c r="ABJ28" s="23"/>
      <c r="ABK28" s="23"/>
      <c r="ABL28" s="23"/>
      <c r="ABM28" s="23"/>
      <c r="ABN28" s="23"/>
      <c r="ABO28" s="23"/>
      <c r="ABP28" s="23"/>
      <c r="ABQ28" s="23"/>
      <c r="ABR28" s="23"/>
      <c r="ABS28" s="23"/>
      <c r="ABT28" s="23"/>
      <c r="ABU28" s="23"/>
      <c r="ABV28" s="23"/>
      <c r="ABW28" s="23"/>
      <c r="ABX28" s="23"/>
      <c r="ABY28" s="23"/>
      <c r="ABZ28" s="23"/>
      <c r="ACA28" s="23"/>
      <c r="ACB28" s="23"/>
      <c r="ACC28" s="23"/>
      <c r="ACD28" s="23"/>
      <c r="ACE28" s="23"/>
      <c r="ACF28" s="23"/>
      <c r="ACG28" s="23"/>
      <c r="ACH28" s="23"/>
      <c r="ACI28" s="23"/>
      <c r="ACJ28" s="23"/>
      <c r="ACK28" s="23"/>
      <c r="ACL28" s="23"/>
      <c r="ACM28" s="23"/>
      <c r="ACN28" s="23"/>
      <c r="ACO28" s="23"/>
      <c r="ACP28" s="23"/>
      <c r="ACQ28" s="23"/>
      <c r="ACR28" s="23"/>
      <c r="ACS28" s="23"/>
      <c r="ACT28" s="23"/>
      <c r="ACU28" s="23"/>
      <c r="ACV28" s="23"/>
      <c r="ACW28" s="23"/>
      <c r="ACX28" s="23"/>
      <c r="ACY28" s="23"/>
      <c r="ACZ28" s="23"/>
      <c r="ADA28" s="23"/>
      <c r="ADB28" s="23"/>
      <c r="ADC28" s="23"/>
      <c r="ADD28" s="23"/>
      <c r="ADE28" s="23"/>
      <c r="ADF28" s="23"/>
      <c r="ADG28" s="23"/>
      <c r="ADH28" s="23"/>
      <c r="ADI28" s="23"/>
      <c r="ADJ28" s="23"/>
      <c r="ADK28" s="23"/>
      <c r="ADL28" s="23"/>
      <c r="ADM28" s="23"/>
      <c r="ADN28" s="23"/>
      <c r="ADO28" s="23"/>
      <c r="ADP28" s="23"/>
      <c r="ADQ28" s="23"/>
      <c r="ADR28" s="23"/>
      <c r="ADS28" s="23"/>
      <c r="ADT28" s="23"/>
      <c r="ADU28" s="23"/>
      <c r="ADV28" s="23"/>
      <c r="ADW28" s="23"/>
      <c r="ADX28" s="23"/>
      <c r="ADY28" s="23"/>
      <c r="ADZ28" s="23"/>
      <c r="AEA28" s="23"/>
      <c r="AEB28" s="23"/>
      <c r="AEC28" s="23"/>
      <c r="AED28" s="23"/>
      <c r="AEE28" s="23"/>
      <c r="AEF28" s="23"/>
      <c r="AEG28" s="23"/>
      <c r="AEH28" s="23"/>
      <c r="AEI28" s="23"/>
      <c r="AEJ28" s="23"/>
      <c r="AEK28" s="23"/>
      <c r="AEL28" s="23"/>
      <c r="AEM28" s="23"/>
      <c r="AEN28" s="23"/>
      <c r="AEO28" s="23"/>
      <c r="AEP28" s="23"/>
      <c r="AEQ28" s="23"/>
      <c r="AER28" s="23"/>
      <c r="AES28" s="23"/>
      <c r="AET28" s="23"/>
      <c r="AEU28" s="23"/>
      <c r="AEV28" s="23"/>
      <c r="AEW28" s="23"/>
      <c r="AEX28" s="23"/>
      <c r="AEY28" s="23"/>
      <c r="AEZ28" s="23"/>
      <c r="AFA28" s="23"/>
      <c r="AFB28" s="23"/>
      <c r="AFC28" s="23"/>
      <c r="AFD28" s="23"/>
      <c r="AFE28" s="23"/>
      <c r="AFF28" s="23"/>
      <c r="AFG28" s="23"/>
      <c r="AFH28" s="23"/>
      <c r="AFI28" s="23"/>
      <c r="AFJ28" s="23"/>
      <c r="AFK28" s="23"/>
      <c r="AFL28" s="23"/>
      <c r="AFM28" s="23"/>
      <c r="AFN28" s="23"/>
      <c r="AFO28" s="23"/>
      <c r="AFP28" s="23"/>
      <c r="AFQ28" s="23"/>
      <c r="AFR28" s="23"/>
      <c r="AFS28" s="23"/>
      <c r="AFT28" s="23"/>
      <c r="AFU28" s="23"/>
      <c r="AFV28" s="23"/>
      <c r="AFW28" s="23"/>
      <c r="AFX28" s="23"/>
      <c r="AFY28" s="23"/>
      <c r="AFZ28" s="23"/>
      <c r="AGA28" s="23"/>
      <c r="AGB28" s="23"/>
      <c r="AGC28" s="23"/>
      <c r="AGD28" s="23"/>
      <c r="AGE28" s="23"/>
      <c r="AGF28" s="23"/>
      <c r="AGG28" s="23"/>
      <c r="AGH28" s="23"/>
      <c r="AGI28" s="23"/>
      <c r="AGJ28" s="23"/>
      <c r="AGK28" s="23"/>
      <c r="AGL28" s="23"/>
      <c r="AGM28" s="23"/>
      <c r="AGN28" s="23"/>
      <c r="AGO28" s="23"/>
      <c r="AGP28" s="23"/>
      <c r="AGQ28" s="23"/>
      <c r="AGR28" s="23"/>
      <c r="AGS28" s="23"/>
      <c r="AGT28" s="23"/>
      <c r="AGU28" s="23"/>
      <c r="AGV28" s="23"/>
      <c r="AGW28" s="23"/>
      <c r="AGX28" s="23"/>
      <c r="AGY28" s="23"/>
      <c r="AGZ28" s="23"/>
      <c r="AHA28" s="23"/>
      <c r="AHB28" s="23"/>
      <c r="AHC28" s="23"/>
      <c r="AHD28" s="23"/>
      <c r="AHE28" s="23"/>
      <c r="AHF28" s="23"/>
      <c r="AHG28" s="23"/>
      <c r="AHH28" s="23"/>
      <c r="AHI28" s="23"/>
      <c r="AHJ28" s="23"/>
      <c r="AHK28" s="23"/>
      <c r="AHL28" s="23"/>
      <c r="AHM28" s="23"/>
      <c r="AHN28" s="23"/>
      <c r="AHO28" s="23"/>
      <c r="AHP28" s="23"/>
      <c r="AHQ28" s="23"/>
      <c r="AHR28" s="23"/>
      <c r="AHS28" s="23"/>
      <c r="AHT28" s="23"/>
      <c r="AHU28" s="23"/>
      <c r="AHV28" s="23"/>
      <c r="AHW28" s="23"/>
      <c r="AHX28" s="23"/>
      <c r="AHY28" s="23"/>
      <c r="AHZ28" s="23"/>
      <c r="AIA28" s="23"/>
      <c r="AIB28" s="23"/>
      <c r="AIC28" s="23"/>
      <c r="AID28" s="23"/>
      <c r="AIE28" s="23"/>
      <c r="AIF28" s="23"/>
      <c r="AIG28" s="23"/>
      <c r="AIH28" s="23"/>
      <c r="AII28" s="23"/>
      <c r="AIJ28" s="23"/>
      <c r="AIK28" s="23"/>
      <c r="AIL28" s="23"/>
      <c r="AIM28" s="23"/>
      <c r="AIN28" s="23"/>
      <c r="AIO28" s="23"/>
      <c r="AIP28" s="23"/>
      <c r="AIQ28" s="23"/>
      <c r="AIR28" s="23"/>
      <c r="AIS28" s="23"/>
      <c r="AIT28" s="23"/>
      <c r="AIU28" s="23"/>
      <c r="AIV28" s="23"/>
      <c r="AIW28" s="23"/>
      <c r="AIX28" s="23"/>
      <c r="AIY28" s="23"/>
      <c r="AIZ28" s="23"/>
      <c r="AJA28" s="23"/>
      <c r="AJB28" s="23"/>
      <c r="AJC28" s="23"/>
      <c r="AJD28" s="23"/>
      <c r="AJE28" s="23"/>
      <c r="AJF28" s="23"/>
      <c r="AJG28" s="23"/>
      <c r="AJH28" s="23"/>
      <c r="AJI28" s="23"/>
      <c r="AJJ28" s="23"/>
      <c r="AJK28" s="23"/>
      <c r="AJL28" s="23"/>
      <c r="AJM28" s="23"/>
      <c r="AJN28" s="23"/>
      <c r="AJO28" s="23"/>
      <c r="AJP28" s="23"/>
      <c r="AJQ28" s="23"/>
      <c r="AJR28" s="23"/>
      <c r="AJS28" s="23"/>
      <c r="AJT28" s="23"/>
      <c r="AJU28" s="23"/>
      <c r="AJV28" s="23"/>
      <c r="AJW28" s="23"/>
      <c r="AJX28" s="23"/>
      <c r="AJY28" s="23"/>
      <c r="AJZ28" s="23"/>
      <c r="AKA28" s="23"/>
      <c r="AKB28" s="23"/>
      <c r="AKC28" s="23"/>
      <c r="AKD28" s="23"/>
      <c r="AKE28" s="23"/>
      <c r="AKF28" s="23"/>
      <c r="AKG28" s="23"/>
      <c r="AKH28" s="23"/>
      <c r="AKI28" s="23"/>
      <c r="AKJ28" s="23"/>
      <c r="AKK28" s="23"/>
      <c r="AKL28" s="23"/>
      <c r="AKM28" s="23"/>
      <c r="AKN28" s="23"/>
      <c r="AKO28" s="23"/>
      <c r="AKP28" s="23"/>
      <c r="AKQ28" s="23"/>
      <c r="AKR28" s="23"/>
      <c r="AKS28" s="23"/>
      <c r="AKT28" s="23"/>
      <c r="AKU28" s="23"/>
      <c r="AKV28" s="23"/>
      <c r="AKW28" s="23"/>
      <c r="AKX28" s="23"/>
      <c r="AKY28" s="23"/>
      <c r="AKZ28" s="23"/>
      <c r="ALA28" s="23"/>
      <c r="ALB28" s="23"/>
      <c r="ALC28" s="23"/>
      <c r="ALD28" s="23"/>
      <c r="ALE28" s="23"/>
      <c r="ALF28" s="23"/>
      <c r="ALG28" s="23"/>
      <c r="ALH28" s="23"/>
      <c r="ALI28" s="23"/>
      <c r="ALJ28" s="23"/>
      <c r="ALK28" s="23"/>
      <c r="ALL28" s="23"/>
      <c r="ALM28" s="23"/>
      <c r="ALN28" s="23"/>
      <c r="ALO28" s="23"/>
      <c r="ALP28" s="23"/>
      <c r="ALQ28" s="23"/>
      <c r="ALR28" s="23"/>
      <c r="ALS28" s="23"/>
      <c r="ALT28" s="23"/>
      <c r="ALU28" s="23"/>
      <c r="ALV28" s="23"/>
    </row>
    <row r="29" spans="1:1010" s="22" customFormat="1" ht="12.75" customHeight="1">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row>
    <row r="30" spans="1:1010" ht="12.75" customHeight="1">
      <c r="A30" s="25"/>
    </row>
    <row r="31" spans="1:1010" ht="14.25" customHeight="1">
      <c r="A31" s="384" t="s">
        <v>114</v>
      </c>
      <c r="B31" s="385" t="s">
        <v>119</v>
      </c>
      <c r="C31" s="386"/>
      <c r="D31" s="386"/>
      <c r="E31" s="386"/>
      <c r="F31" s="386"/>
      <c r="G31" s="386"/>
      <c r="H31" s="386"/>
      <c r="I31" s="386"/>
      <c r="J31" s="386"/>
      <c r="K31" s="386"/>
    </row>
    <row r="32" spans="1:1010" s="214" customFormat="1">
      <c r="A32" s="384"/>
      <c r="B32" s="387"/>
      <c r="C32" s="388"/>
      <c r="D32" s="388"/>
      <c r="E32" s="388"/>
      <c r="F32" s="388"/>
      <c r="G32" s="388"/>
      <c r="H32" s="388"/>
      <c r="I32" s="388"/>
      <c r="J32" s="388"/>
      <c r="K32" s="388"/>
    </row>
    <row r="33" spans="1:11">
      <c r="A33" s="216" t="s">
        <v>93</v>
      </c>
      <c r="B33" s="221" t="s">
        <v>120</v>
      </c>
      <c r="C33" s="218"/>
      <c r="D33" s="218"/>
      <c r="E33" s="218"/>
      <c r="F33" s="218"/>
      <c r="G33" s="218"/>
      <c r="H33" s="218"/>
      <c r="I33" s="218"/>
      <c r="J33" s="218"/>
      <c r="K33" s="220"/>
    </row>
    <row r="34" spans="1:11" ht="16.5" customHeight="1">
      <c r="A34" s="216" t="s">
        <v>115</v>
      </c>
      <c r="B34" s="222" t="s">
        <v>117</v>
      </c>
      <c r="C34" s="219"/>
      <c r="D34" s="219"/>
      <c r="E34" s="219"/>
      <c r="F34" s="219"/>
      <c r="G34" s="219"/>
      <c r="H34" s="219"/>
      <c r="I34" s="219"/>
      <c r="J34" s="219"/>
      <c r="K34" s="223"/>
    </row>
    <row r="35" spans="1:11" ht="15" customHeight="1">
      <c r="A35" s="216" t="s">
        <v>102</v>
      </c>
      <c r="B35" s="217" t="s">
        <v>118</v>
      </c>
      <c r="C35" s="217"/>
      <c r="D35" s="217"/>
      <c r="E35" s="217"/>
      <c r="F35" s="217"/>
      <c r="G35" s="217"/>
      <c r="H35" s="217"/>
      <c r="I35" s="217"/>
      <c r="J35" s="217"/>
      <c r="K35" s="223"/>
    </row>
    <row r="36" spans="1:11">
      <c r="A36" s="216" t="s">
        <v>101</v>
      </c>
      <c r="B36" s="218" t="s">
        <v>121</v>
      </c>
      <c r="C36" s="218"/>
      <c r="D36" s="218"/>
      <c r="E36" s="218"/>
      <c r="F36" s="218"/>
      <c r="G36" s="218"/>
      <c r="H36" s="218"/>
      <c r="I36" s="218"/>
      <c r="J36" s="218"/>
      <c r="K36" s="223"/>
    </row>
    <row r="37" spans="1:11" ht="12.75" customHeight="1">
      <c r="A37" s="25"/>
      <c r="B37" s="214"/>
      <c r="C37" s="214"/>
      <c r="D37" s="214"/>
      <c r="E37" s="214"/>
      <c r="F37" s="214"/>
      <c r="G37" s="214"/>
      <c r="H37" s="214"/>
      <c r="I37" s="214"/>
      <c r="J37" s="214"/>
    </row>
    <row r="38" spans="1:11" ht="12.75" customHeight="1">
      <c r="A38" s="25"/>
      <c r="B38" s="214"/>
      <c r="C38" s="214"/>
      <c r="D38" s="214"/>
      <c r="E38" s="214"/>
      <c r="F38" s="214"/>
      <c r="G38" s="214"/>
      <c r="H38" s="214"/>
      <c r="I38" s="214"/>
      <c r="J38" s="214"/>
    </row>
    <row r="39" spans="1:11" ht="12.75" customHeight="1">
      <c r="A39" s="25"/>
    </row>
    <row r="40" spans="1:11" ht="12.75" customHeight="1">
      <c r="A40" s="25"/>
    </row>
    <row r="41" spans="1:11" ht="12.75" customHeight="1">
      <c r="A41" s="25"/>
    </row>
    <row r="42" spans="1:11" ht="12.75" customHeight="1">
      <c r="A42" s="25"/>
    </row>
    <row r="43" spans="1:11" ht="12.75" customHeight="1">
      <c r="A43" s="25"/>
    </row>
    <row r="44" spans="1:11" ht="12.75" customHeight="1">
      <c r="A44" s="25"/>
    </row>
    <row r="45" spans="1:11" ht="12.75" customHeight="1">
      <c r="A45" s="25"/>
    </row>
    <row r="46" spans="1:11" ht="12.75" customHeight="1">
      <c r="A46" s="25"/>
    </row>
    <row r="47" spans="1:11" ht="12.75" customHeight="1">
      <c r="A47" s="25"/>
    </row>
    <row r="48" spans="1:11" ht="12.75" customHeight="1">
      <c r="A48" s="25"/>
    </row>
    <row r="49" spans="1:1" ht="12.75" customHeight="1">
      <c r="A49" s="25"/>
    </row>
    <row r="50" spans="1:1" ht="12.75" customHeight="1">
      <c r="A50" s="25"/>
    </row>
    <row r="51" spans="1:1" ht="12.75" customHeight="1">
      <c r="A51" s="25"/>
    </row>
    <row r="52" spans="1:1" ht="12.75" customHeight="1">
      <c r="A52" s="25"/>
    </row>
    <row r="53" spans="1:1" ht="12.75" customHeight="1">
      <c r="A53" s="25"/>
    </row>
    <row r="54" spans="1:1" ht="12.75" customHeight="1">
      <c r="A54" s="25"/>
    </row>
    <row r="55" spans="1:1" ht="12.75" customHeight="1">
      <c r="A55" s="25"/>
    </row>
    <row r="56" spans="1:1" ht="12.75" customHeight="1">
      <c r="A56" s="25"/>
    </row>
    <row r="57" spans="1:1" ht="12.75" customHeight="1">
      <c r="A57" s="25"/>
    </row>
    <row r="58" spans="1:1" ht="12.75" customHeight="1">
      <c r="A58" s="25"/>
    </row>
    <row r="59" spans="1:1" ht="12.75" customHeight="1">
      <c r="A59" s="25"/>
    </row>
    <row r="60" spans="1:1" ht="12.75" customHeight="1">
      <c r="A60" s="25"/>
    </row>
    <row r="61" spans="1:1" ht="12.75" customHeight="1">
      <c r="A61" s="25"/>
    </row>
    <row r="62" spans="1:1" ht="12.75" customHeight="1">
      <c r="A62" s="25"/>
    </row>
    <row r="63" spans="1:1" ht="12.75" customHeight="1">
      <c r="A63" s="25"/>
    </row>
    <row r="64" spans="1:1" ht="12.75" customHeight="1">
      <c r="A64" s="25"/>
    </row>
    <row r="65" spans="1:1" ht="12.75" customHeight="1">
      <c r="A65" s="25"/>
    </row>
    <row r="66" spans="1:1" ht="12.75" customHeight="1">
      <c r="A66" s="25"/>
    </row>
    <row r="67" spans="1:1" ht="12.75" customHeight="1">
      <c r="A67" s="25"/>
    </row>
    <row r="68" spans="1:1" ht="12.75" customHeight="1">
      <c r="A68" s="25"/>
    </row>
    <row r="69" spans="1:1" ht="12.75" customHeight="1">
      <c r="A69" s="25"/>
    </row>
    <row r="70" spans="1:1" ht="12.75" customHeight="1">
      <c r="A70" s="25"/>
    </row>
    <row r="71" spans="1:1" ht="12.75" customHeight="1">
      <c r="A71" s="25"/>
    </row>
    <row r="72" spans="1:1" ht="12.75" customHeight="1">
      <c r="A72" s="25"/>
    </row>
    <row r="73" spans="1:1" ht="12.75" customHeight="1">
      <c r="A73" s="25"/>
    </row>
    <row r="74" spans="1:1" ht="12.75" customHeight="1">
      <c r="A74" s="25"/>
    </row>
    <row r="75" spans="1:1" ht="12.75" customHeight="1">
      <c r="A75" s="25"/>
    </row>
    <row r="76" spans="1:1" ht="12.75" customHeight="1">
      <c r="A76" s="25"/>
    </row>
    <row r="77" spans="1:1" ht="12.75" customHeight="1">
      <c r="A77" s="25"/>
    </row>
    <row r="78" spans="1:1" ht="12.75" customHeight="1">
      <c r="A78" s="25"/>
    </row>
    <row r="79" spans="1:1" ht="12.75" customHeight="1">
      <c r="A79" s="25"/>
    </row>
    <row r="80" spans="1:1" ht="12.75" customHeight="1">
      <c r="A80" s="25"/>
    </row>
    <row r="81" spans="1:5" ht="12.75" customHeight="1">
      <c r="A81" s="25"/>
    </row>
    <row r="82" spans="1:5" ht="12.75" customHeight="1">
      <c r="A82" s="25"/>
    </row>
    <row r="83" spans="1:5" ht="12.75" customHeight="1">
      <c r="A83" s="25"/>
    </row>
    <row r="84" spans="1:5" ht="12.75" customHeight="1">
      <c r="A84" s="26"/>
      <c r="B84" s="27"/>
      <c r="C84" s="27"/>
      <c r="D84" s="391"/>
      <c r="E84" s="391"/>
    </row>
    <row r="85" spans="1:5" ht="12.75" customHeight="1">
      <c r="A85" s="26"/>
      <c r="B85" s="27"/>
      <c r="C85" s="27"/>
      <c r="D85" s="391"/>
      <c r="E85" s="391"/>
    </row>
    <row r="86" spans="1:5" ht="12.75" customHeight="1">
      <c r="A86" s="26"/>
      <c r="B86" s="27"/>
      <c r="C86" s="27"/>
      <c r="D86" s="391"/>
      <c r="E86" s="391"/>
    </row>
    <row r="87" spans="1:5" ht="12.75" customHeight="1">
      <c r="A87" s="26"/>
      <c r="B87" s="27"/>
      <c r="C87" s="27"/>
      <c r="D87" s="391"/>
      <c r="E87" s="391"/>
    </row>
    <row r="88" spans="1:5" ht="12.75" customHeight="1">
      <c r="A88" s="26"/>
      <c r="B88" s="27"/>
      <c r="C88" s="27"/>
      <c r="D88" s="391"/>
      <c r="E88" s="391"/>
    </row>
    <row r="89" spans="1:5" ht="12.75" customHeight="1">
      <c r="A89" s="26"/>
      <c r="B89" s="27"/>
      <c r="C89" s="27"/>
      <c r="D89" s="391"/>
      <c r="E89" s="391"/>
    </row>
    <row r="90" spans="1:5" ht="24.95" customHeight="1">
      <c r="A90" s="26"/>
      <c r="B90" s="27"/>
      <c r="C90" s="27"/>
      <c r="D90" s="391"/>
      <c r="E90" s="391"/>
    </row>
    <row r="91" spans="1:5" ht="12.75" customHeight="1">
      <c r="A91" s="28"/>
      <c r="B91" s="27"/>
      <c r="C91" s="27"/>
      <c r="D91" s="391"/>
      <c r="E91" s="391"/>
    </row>
    <row r="92" spans="1:5" ht="12.75" customHeight="1">
      <c r="A92" s="28"/>
      <c r="B92" s="27"/>
      <c r="C92" s="27"/>
      <c r="D92" s="391"/>
      <c r="E92" s="391"/>
    </row>
    <row r="93" spans="1:5" ht="12.75" customHeight="1">
      <c r="A93" s="28"/>
      <c r="B93" s="27"/>
      <c r="C93" s="27"/>
      <c r="D93" s="391"/>
      <c r="E93" s="391"/>
    </row>
    <row r="94" spans="1:5" ht="12.75" customHeight="1">
      <c r="A94" s="28"/>
      <c r="B94" s="27"/>
      <c r="C94" s="27"/>
      <c r="D94" s="391"/>
      <c r="E94" s="391"/>
    </row>
    <row r="95" spans="1:5" ht="12.75" customHeight="1">
      <c r="A95" s="28"/>
      <c r="B95" s="27"/>
      <c r="C95" s="27"/>
      <c r="D95" s="391"/>
      <c r="E95" s="391"/>
    </row>
    <row r="96" spans="1:5" ht="12.75" customHeight="1">
      <c r="A96" s="28"/>
      <c r="B96" s="27"/>
      <c r="C96" s="27"/>
      <c r="D96" s="391"/>
      <c r="E96" s="391"/>
    </row>
    <row r="97" spans="1:5" ht="12.75" customHeight="1">
      <c r="A97" s="28"/>
      <c r="B97" s="27"/>
      <c r="C97" s="27"/>
      <c r="D97" s="391"/>
      <c r="E97" s="391"/>
    </row>
    <row r="98" spans="1:5" ht="12.75" customHeight="1">
      <c r="A98" s="28"/>
      <c r="B98" s="27"/>
      <c r="C98" s="27"/>
      <c r="D98" s="391"/>
      <c r="E98" s="391"/>
    </row>
    <row r="99" spans="1:5" ht="12.75" customHeight="1">
      <c r="A99" s="29"/>
    </row>
    <row r="100" spans="1:5" ht="12.75" customHeight="1">
      <c r="A100" s="29"/>
    </row>
    <row r="101" spans="1:5" ht="12.75" customHeight="1">
      <c r="A101" s="29"/>
    </row>
    <row r="102" spans="1:5" ht="12.75" customHeight="1">
      <c r="A102" s="30"/>
    </row>
    <row r="103" spans="1:5" ht="12.75" customHeight="1">
      <c r="A103" s="31"/>
    </row>
    <row r="104" spans="1:5" ht="12.75" customHeight="1">
      <c r="A104" s="32"/>
    </row>
    <row r="106" spans="1:5" ht="12.75" customHeight="1">
      <c r="A106" s="31"/>
    </row>
    <row r="107" spans="1:5" ht="12.75" customHeight="1">
      <c r="A107" s="32"/>
    </row>
    <row r="108" spans="1:5" ht="12.75" customHeight="1">
      <c r="A108" s="33"/>
    </row>
    <row r="109" spans="1:5" ht="12.75" customHeight="1">
      <c r="A109" s="33"/>
    </row>
  </sheetData>
  <mergeCells count="34">
    <mergeCell ref="D98:E98"/>
    <mergeCell ref="D88:E88"/>
    <mergeCell ref="D89:E89"/>
    <mergeCell ref="D90:E90"/>
    <mergeCell ref="D91:E91"/>
    <mergeCell ref="D92:E92"/>
    <mergeCell ref="D93:E93"/>
    <mergeCell ref="D96:E96"/>
    <mergeCell ref="D97:E97"/>
    <mergeCell ref="AD4:AH6"/>
    <mergeCell ref="D94:E94"/>
    <mergeCell ref="D95:E95"/>
    <mergeCell ref="D86:E86"/>
    <mergeCell ref="D87:E87"/>
    <mergeCell ref="Z6:AA6"/>
    <mergeCell ref="D6:E6"/>
    <mergeCell ref="F6:G6"/>
    <mergeCell ref="H6:I6"/>
    <mergeCell ref="P6:Q6"/>
    <mergeCell ref="R6:S6"/>
    <mergeCell ref="T6:U6"/>
    <mergeCell ref="A31:A32"/>
    <mergeCell ref="B31:K32"/>
    <mergeCell ref="AB6:AC6"/>
    <mergeCell ref="D84:E84"/>
    <mergeCell ref="D85:E85"/>
    <mergeCell ref="A4:A7"/>
    <mergeCell ref="B4:AC5"/>
    <mergeCell ref="B6:C6"/>
    <mergeCell ref="J6:K6"/>
    <mergeCell ref="L6:M6"/>
    <mergeCell ref="N6:O6"/>
    <mergeCell ref="V6:W6"/>
    <mergeCell ref="X6:Y6"/>
  </mergeCells>
  <pageMargins left="0.74803149606299213" right="0.74803149606299213" top="1.3775590551181101" bottom="1.3775590551181101" header="0.98385826771653495" footer="0.98385826771653495"/>
  <pageSetup paperSize="9" fitToWidth="0" fitToHeight="0" orientation="portrait" horizontalDpi="4294967293" verticalDpi="4294967293" r:id="rId1"/>
  <headerFooter alignWithMargins="0"/>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3"/>
  <sheetViews>
    <sheetView tabSelected="1" zoomScale="110" zoomScaleNormal="110" workbookViewId="0">
      <pane xSplit="3" ySplit="6" topLeftCell="CH13" activePane="bottomRight" state="frozen"/>
      <selection activeCell="F17" sqref="F17"/>
      <selection pane="topRight" activeCell="F17" sqref="F17"/>
      <selection pane="bottomLeft" activeCell="F17" sqref="F17"/>
      <selection pane="bottomRight" activeCell="CQ22" sqref="CQ22"/>
    </sheetView>
  </sheetViews>
  <sheetFormatPr defaultRowHeight="14.25"/>
  <cols>
    <col min="1" max="1" width="4.625" customWidth="1"/>
    <col min="2" max="2" width="10.875" style="323" customWidth="1"/>
    <col min="3" max="3" width="32.125" bestFit="1" customWidth="1"/>
    <col min="4" max="5" width="4.75" style="323" bestFit="1" customWidth="1"/>
    <col min="6" max="8" width="5.625" bestFit="1" customWidth="1"/>
    <col min="9" max="11" width="5.375" bestFit="1" customWidth="1"/>
    <col min="12" max="12" width="6.25" bestFit="1" customWidth="1"/>
    <col min="13" max="13" width="6.25" customWidth="1"/>
    <col min="14" max="15" width="6.25" bestFit="1" customWidth="1"/>
    <col min="16" max="17" width="6.25" customWidth="1"/>
    <col min="18" max="18" width="6.25" bestFit="1" customWidth="1"/>
    <col min="19" max="19" width="6.25" customWidth="1"/>
    <col min="20" max="20" width="5" customWidth="1"/>
    <col min="21" max="22" width="5.875" bestFit="1" customWidth="1"/>
    <col min="23" max="24" width="5.875" customWidth="1"/>
    <col min="25" max="25" width="6.125" bestFit="1" customWidth="1"/>
    <col min="26" max="28" width="5.875" customWidth="1"/>
    <col min="29" max="30" width="6.125" bestFit="1" customWidth="1"/>
    <col min="31" max="36" width="6.125" customWidth="1"/>
    <col min="37" max="37" width="4.625" customWidth="1"/>
    <col min="38" max="39" width="5.5" bestFit="1" customWidth="1"/>
    <col min="40" max="40" width="5.5" customWidth="1"/>
    <col min="41" max="42" width="5.5" bestFit="1" customWidth="1"/>
    <col min="43" max="43" width="5.5" customWidth="1"/>
    <col min="44" max="44" width="5.5" style="368" customWidth="1"/>
    <col min="45" max="46" width="5.5" bestFit="1" customWidth="1"/>
    <col min="47" max="47" width="4.125" bestFit="1" customWidth="1"/>
    <col min="48" max="53" width="5" bestFit="1" customWidth="1"/>
    <col min="54" max="55" width="5.5" bestFit="1" customWidth="1"/>
    <col min="56" max="58" width="6.375" bestFit="1" customWidth="1"/>
    <col min="59" max="63" width="6.375" customWidth="1"/>
    <col min="64" max="64" width="4.5" bestFit="1" customWidth="1"/>
    <col min="65" max="65" width="4.5" customWidth="1"/>
    <col min="66" max="72" width="5.375" bestFit="1" customWidth="1"/>
    <col min="73" max="73" width="4.75" bestFit="1" customWidth="1"/>
    <col min="74" max="81" width="5.625" bestFit="1" customWidth="1"/>
    <col min="82" max="82" width="5.25" bestFit="1" customWidth="1"/>
    <col min="83" max="89" width="6.125" bestFit="1" customWidth="1"/>
    <col min="90" max="91" width="5.25" bestFit="1" customWidth="1"/>
    <col min="92" max="92" width="6.125" bestFit="1" customWidth="1"/>
    <col min="93" max="94" width="6.125" style="95" bestFit="1" customWidth="1"/>
    <col min="95" max="95" width="14.5" bestFit="1" customWidth="1"/>
    <col min="96" max="96" width="12.75" bestFit="1" customWidth="1"/>
    <col min="97" max="97" width="14.625" bestFit="1" customWidth="1"/>
    <col min="98" max="98" width="14.875" bestFit="1" customWidth="1"/>
    <col min="99" max="99" width="8.5" bestFit="1" customWidth="1"/>
    <col min="100" max="100" width="8.25" bestFit="1" customWidth="1"/>
    <col min="101" max="101" width="14.125" bestFit="1" customWidth="1"/>
    <col min="102" max="102" width="22.875" customWidth="1"/>
    <col min="103" max="103" width="26.125" customWidth="1"/>
    <col min="104" max="105" width="9.5" customWidth="1"/>
    <col min="106" max="106" width="7.5" customWidth="1"/>
    <col min="107" max="111" width="12.375" customWidth="1"/>
    <col min="112" max="112" width="4.75" customWidth="1"/>
    <col min="113" max="1025" width="12.375" customWidth="1"/>
    <col min="1026" max="1026" width="9" customWidth="1"/>
  </cols>
  <sheetData>
    <row r="1" spans="1:10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row>
    <row r="2" spans="1:10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c r="A3" s="37"/>
      <c r="B3" s="37"/>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row>
    <row r="4" spans="1:105" ht="14.25" customHeight="1">
      <c r="A4" s="37"/>
      <c r="C4" s="328" t="s">
        <v>75</v>
      </c>
      <c r="D4" s="413" t="s">
        <v>147</v>
      </c>
      <c r="E4" s="413"/>
      <c r="F4" s="415" t="s">
        <v>28</v>
      </c>
      <c r="G4" s="416"/>
      <c r="H4" s="416"/>
      <c r="I4" s="417" t="s">
        <v>29</v>
      </c>
      <c r="J4" s="418"/>
      <c r="K4" s="418"/>
      <c r="L4" s="418"/>
      <c r="M4" s="418"/>
      <c r="N4" s="418"/>
      <c r="O4" s="418"/>
      <c r="P4" s="418"/>
      <c r="Q4" s="419"/>
      <c r="R4" s="420" t="s">
        <v>30</v>
      </c>
      <c r="S4" s="421"/>
      <c r="T4" s="421"/>
      <c r="U4" s="421"/>
      <c r="V4" s="421"/>
      <c r="W4" s="421"/>
      <c r="X4" s="421"/>
      <c r="Y4" s="421"/>
      <c r="Z4" s="422"/>
      <c r="AA4" s="433" t="s">
        <v>31</v>
      </c>
      <c r="AB4" s="434"/>
      <c r="AC4" s="434"/>
      <c r="AD4" s="434"/>
      <c r="AE4" s="434"/>
      <c r="AF4" s="434"/>
      <c r="AG4" s="434"/>
      <c r="AH4" s="435"/>
      <c r="AI4" s="423" t="s">
        <v>32</v>
      </c>
      <c r="AJ4" s="424"/>
      <c r="AK4" s="424"/>
      <c r="AL4" s="424"/>
      <c r="AM4" s="424"/>
      <c r="AN4" s="424"/>
      <c r="AO4" s="424"/>
      <c r="AP4" s="424"/>
      <c r="AQ4" s="424"/>
      <c r="AR4" s="425"/>
      <c r="AS4" s="436" t="s">
        <v>33</v>
      </c>
      <c r="AT4" s="437"/>
      <c r="AU4" s="437"/>
      <c r="AV4" s="437"/>
      <c r="AW4" s="437"/>
      <c r="AX4" s="437"/>
      <c r="AY4" s="437"/>
      <c r="AZ4" s="437"/>
      <c r="BA4" s="438"/>
      <c r="BB4" s="439" t="s">
        <v>34</v>
      </c>
      <c r="BC4" s="440"/>
      <c r="BD4" s="440"/>
      <c r="BE4" s="440"/>
      <c r="BF4" s="440"/>
      <c r="BG4" s="440"/>
      <c r="BH4" s="440"/>
      <c r="BI4" s="440"/>
      <c r="BJ4" s="441"/>
      <c r="BK4" s="423" t="s">
        <v>35</v>
      </c>
      <c r="BL4" s="424"/>
      <c r="BM4" s="424"/>
      <c r="BN4" s="424"/>
      <c r="BO4" s="424"/>
      <c r="BP4" s="424"/>
      <c r="BQ4" s="424"/>
      <c r="BR4" s="424"/>
      <c r="BS4" s="425"/>
      <c r="BT4" s="426" t="s">
        <v>36</v>
      </c>
      <c r="BU4" s="427"/>
      <c r="BV4" s="427"/>
      <c r="BW4" s="427"/>
      <c r="BX4" s="427"/>
      <c r="BY4" s="427"/>
      <c r="BZ4" s="427"/>
      <c r="CA4" s="428"/>
      <c r="CB4" s="429" t="s">
        <v>37</v>
      </c>
      <c r="CC4" s="430"/>
      <c r="CD4" s="430"/>
      <c r="CE4" s="430"/>
      <c r="CF4" s="430"/>
      <c r="CG4" s="430"/>
      <c r="CH4" s="430"/>
      <c r="CI4" s="430"/>
      <c r="CJ4" s="430"/>
      <c r="CK4" s="431" t="s">
        <v>38</v>
      </c>
      <c r="CL4" s="432"/>
      <c r="CM4" s="432"/>
      <c r="CN4" s="432"/>
      <c r="CO4" s="432"/>
      <c r="CP4" s="432"/>
      <c r="CQ4" s="409" t="s">
        <v>39</v>
      </c>
      <c r="CR4" s="410"/>
      <c r="CS4" s="410"/>
      <c r="CT4" s="410"/>
      <c r="CU4" s="410"/>
      <c r="CV4" s="410"/>
      <c r="CW4" s="410"/>
      <c r="CX4" s="410"/>
      <c r="CY4" s="25"/>
      <c r="CZ4" s="25"/>
      <c r="DA4" s="25"/>
    </row>
    <row r="5" spans="1:105" ht="15">
      <c r="A5" s="24"/>
      <c r="C5" s="325" t="s">
        <v>40</v>
      </c>
      <c r="D5" s="329">
        <v>44197</v>
      </c>
      <c r="E5" s="329">
        <v>44203</v>
      </c>
      <c r="F5" s="238">
        <v>44245</v>
      </c>
      <c r="G5" s="238">
        <f>+F5+5</f>
        <v>44250</v>
      </c>
      <c r="H5" s="238">
        <f>G5+2</f>
        <v>44252</v>
      </c>
      <c r="I5" s="239">
        <f>+H5+5</f>
        <v>44257</v>
      </c>
      <c r="J5" s="239">
        <f>I5+2</f>
        <v>44259</v>
      </c>
      <c r="K5" s="239">
        <f>+J5+5</f>
        <v>44264</v>
      </c>
      <c r="L5" s="239">
        <f>K5+2</f>
        <v>44266</v>
      </c>
      <c r="M5" s="239">
        <f>+L5+5</f>
        <v>44271</v>
      </c>
      <c r="N5" s="239">
        <f>M5+2</f>
        <v>44273</v>
      </c>
      <c r="O5" s="239">
        <f>+N5+5</f>
        <v>44278</v>
      </c>
      <c r="P5" s="239">
        <f>O5+2</f>
        <v>44280</v>
      </c>
      <c r="Q5" s="239">
        <f>+P5+5</f>
        <v>44285</v>
      </c>
      <c r="R5" s="240">
        <f>Q5+2</f>
        <v>44287</v>
      </c>
      <c r="S5" s="240">
        <f>+R5+5</f>
        <v>44292</v>
      </c>
      <c r="T5" s="240">
        <f>S5+2</f>
        <v>44294</v>
      </c>
      <c r="U5" s="241">
        <f>+T5+5</f>
        <v>44299</v>
      </c>
      <c r="V5" s="241">
        <f>U5+2</f>
        <v>44301</v>
      </c>
      <c r="W5" s="241">
        <f>+V5+5</f>
        <v>44306</v>
      </c>
      <c r="X5" s="241">
        <f>W5+2</f>
        <v>44308</v>
      </c>
      <c r="Y5" s="241">
        <f>+X5+5</f>
        <v>44313</v>
      </c>
      <c r="Z5" s="241">
        <f>Y5+2</f>
        <v>44315</v>
      </c>
      <c r="AA5" s="242">
        <f>+Z5+5</f>
        <v>44320</v>
      </c>
      <c r="AB5" s="242">
        <f>AA5+2</f>
        <v>44322</v>
      </c>
      <c r="AC5" s="242">
        <f>+AB5+5</f>
        <v>44327</v>
      </c>
      <c r="AD5" s="242">
        <f>AC5+2</f>
        <v>44329</v>
      </c>
      <c r="AE5" s="242">
        <f>+AD5+5</f>
        <v>44334</v>
      </c>
      <c r="AF5" s="242">
        <f>AE5+2</f>
        <v>44336</v>
      </c>
      <c r="AG5" s="242">
        <f>+AF5+5</f>
        <v>44341</v>
      </c>
      <c r="AH5" s="242">
        <f>AG5+2</f>
        <v>44343</v>
      </c>
      <c r="AI5" s="243">
        <f>+AH5+5</f>
        <v>44348</v>
      </c>
      <c r="AJ5" s="243">
        <f>AI5+2</f>
        <v>44350</v>
      </c>
      <c r="AK5" s="243">
        <f>+AJ5+5</f>
        <v>44355</v>
      </c>
      <c r="AL5" s="243">
        <f>AK5+2</f>
        <v>44357</v>
      </c>
      <c r="AM5" s="243">
        <f>+AL5+5</f>
        <v>44362</v>
      </c>
      <c r="AN5" s="243">
        <f>AM5+2</f>
        <v>44364</v>
      </c>
      <c r="AO5" s="243">
        <f>+AN5+5</f>
        <v>44369</v>
      </c>
      <c r="AP5" s="243">
        <f>AO5+2</f>
        <v>44371</v>
      </c>
      <c r="AQ5" s="243">
        <f>+AP5+5</f>
        <v>44376</v>
      </c>
      <c r="AR5" s="243">
        <v>44377</v>
      </c>
      <c r="AS5" s="244">
        <f>AQ5+2</f>
        <v>44378</v>
      </c>
      <c r="AT5" s="244">
        <f>+AS5+5</f>
        <v>44383</v>
      </c>
      <c r="AU5" s="244">
        <f>AT5+2</f>
        <v>44385</v>
      </c>
      <c r="AV5" s="244">
        <f>+AU5+5</f>
        <v>44390</v>
      </c>
      <c r="AW5" s="244">
        <f>AV5+2</f>
        <v>44392</v>
      </c>
      <c r="AX5" s="244">
        <f>+AW5+5</f>
        <v>44397</v>
      </c>
      <c r="AY5" s="244">
        <f>AX5+2</f>
        <v>44399</v>
      </c>
      <c r="AZ5" s="244">
        <f>+AY5+5</f>
        <v>44404</v>
      </c>
      <c r="BA5" s="244">
        <f>AZ5+2</f>
        <v>44406</v>
      </c>
      <c r="BB5" s="242">
        <f>+BA5+5</f>
        <v>44411</v>
      </c>
      <c r="BC5" s="242">
        <f>BB5+2</f>
        <v>44413</v>
      </c>
      <c r="BD5" s="242">
        <f>+BC5+5</f>
        <v>44418</v>
      </c>
      <c r="BE5" s="242">
        <f>BD5+2</f>
        <v>44420</v>
      </c>
      <c r="BF5" s="242">
        <f>+BE5+5</f>
        <v>44425</v>
      </c>
      <c r="BG5" s="242">
        <f>BF5+2</f>
        <v>44427</v>
      </c>
      <c r="BH5" s="242">
        <f>+BG5+5</f>
        <v>44432</v>
      </c>
      <c r="BI5" s="242">
        <f>BH5+2</f>
        <v>44434</v>
      </c>
      <c r="BJ5" s="242">
        <f>+BI5+5</f>
        <v>44439</v>
      </c>
      <c r="BK5" s="243">
        <f>BJ5+2</f>
        <v>44441</v>
      </c>
      <c r="BL5" s="243">
        <f>+BK5+5</f>
        <v>44446</v>
      </c>
      <c r="BM5" s="243">
        <f>BL5+2</f>
        <v>44448</v>
      </c>
      <c r="BN5" s="243">
        <f>+BM5+5</f>
        <v>44453</v>
      </c>
      <c r="BO5" s="243">
        <f>BN5+2</f>
        <v>44455</v>
      </c>
      <c r="BP5" s="243">
        <f>+BO5+5</f>
        <v>44460</v>
      </c>
      <c r="BQ5" s="243">
        <f>BP5+2</f>
        <v>44462</v>
      </c>
      <c r="BR5" s="243">
        <f>+BQ5+5</f>
        <v>44467</v>
      </c>
      <c r="BS5" s="246">
        <f>BR5+2</f>
        <v>44469</v>
      </c>
      <c r="BT5" s="247">
        <f>+BS5+5</f>
        <v>44474</v>
      </c>
      <c r="BU5" s="247">
        <f>BT5+2</f>
        <v>44476</v>
      </c>
      <c r="BV5" s="247">
        <f>+BU5+5</f>
        <v>44481</v>
      </c>
      <c r="BW5" s="247">
        <f>BV5+2</f>
        <v>44483</v>
      </c>
      <c r="BX5" s="247">
        <f>+BW5+5</f>
        <v>44488</v>
      </c>
      <c r="BY5" s="247">
        <f>BX5+2</f>
        <v>44490</v>
      </c>
      <c r="BZ5" s="247">
        <f>+BY5+5</f>
        <v>44495</v>
      </c>
      <c r="CA5" s="247">
        <f>BZ5+2</f>
        <v>44497</v>
      </c>
      <c r="CB5" s="245">
        <f>+CA5+5</f>
        <v>44502</v>
      </c>
      <c r="CC5" s="245">
        <f>CB5+2</f>
        <v>44504</v>
      </c>
      <c r="CD5" s="245">
        <f>+CC5+5</f>
        <v>44509</v>
      </c>
      <c r="CE5" s="245">
        <f>CD5+2</f>
        <v>44511</v>
      </c>
      <c r="CF5" s="245">
        <f>+CE5+5</f>
        <v>44516</v>
      </c>
      <c r="CG5" s="245">
        <f>CF5+2</f>
        <v>44518</v>
      </c>
      <c r="CH5" s="245">
        <f>+CG5+5</f>
        <v>44523</v>
      </c>
      <c r="CI5" s="245">
        <f>CH5+2</f>
        <v>44525</v>
      </c>
      <c r="CJ5" s="245">
        <f>+CI5+5</f>
        <v>44530</v>
      </c>
      <c r="CK5" s="341">
        <f>CJ5+2</f>
        <v>44532</v>
      </c>
      <c r="CL5" s="341">
        <f>+CK5+5</f>
        <v>44537</v>
      </c>
      <c r="CM5" s="341">
        <f>CL5+2</f>
        <v>44539</v>
      </c>
      <c r="CN5" s="341">
        <f>+CM5+5</f>
        <v>44544</v>
      </c>
      <c r="CO5" s="341">
        <f>CN5+2</f>
        <v>44546</v>
      </c>
      <c r="CP5" s="341">
        <v>44559</v>
      </c>
      <c r="CQ5" s="410"/>
      <c r="CR5" s="410"/>
      <c r="CS5" s="410"/>
      <c r="CT5" s="410"/>
      <c r="CU5" s="410"/>
      <c r="CV5" s="410"/>
      <c r="CW5" s="410"/>
      <c r="CX5" s="410"/>
      <c r="CY5" s="37"/>
      <c r="CZ5" s="37"/>
      <c r="DA5" s="37"/>
    </row>
    <row r="6" spans="1:105">
      <c r="A6" s="38"/>
      <c r="B6" s="229" t="s">
        <v>138</v>
      </c>
      <c r="C6" s="229" t="s">
        <v>139</v>
      </c>
      <c r="D6" s="248"/>
      <c r="E6" s="248"/>
      <c r="F6" s="248"/>
      <c r="G6" s="248"/>
      <c r="H6" s="248"/>
      <c r="I6" s="248"/>
      <c r="J6" s="248"/>
      <c r="K6" s="248"/>
      <c r="L6" s="248"/>
      <c r="M6" s="248"/>
      <c r="N6" s="248"/>
      <c r="O6" s="248"/>
      <c r="P6" s="248"/>
      <c r="Q6" s="248"/>
      <c r="R6" s="248"/>
      <c r="S6" s="248"/>
      <c r="T6" s="248"/>
      <c r="U6" s="248"/>
      <c r="V6" s="248"/>
      <c r="W6" s="248"/>
      <c r="X6" s="248"/>
      <c r="Y6" s="249"/>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186" t="s">
        <v>82</v>
      </c>
      <c r="CR6" s="187" t="s">
        <v>42</v>
      </c>
      <c r="CS6" s="187" t="s">
        <v>43</v>
      </c>
      <c r="CT6" s="187" t="s">
        <v>44</v>
      </c>
      <c r="CU6" s="187" t="s">
        <v>45</v>
      </c>
      <c r="CV6" s="187" t="s">
        <v>46</v>
      </c>
      <c r="CW6" s="187" t="s">
        <v>47</v>
      </c>
      <c r="CX6" s="187" t="s">
        <v>48</v>
      </c>
      <c r="CY6" s="90"/>
    </row>
    <row r="7" spans="1:105">
      <c r="A7" s="38">
        <v>1</v>
      </c>
      <c r="B7" s="230" t="s">
        <v>125</v>
      </c>
      <c r="C7" s="230" t="s">
        <v>140</v>
      </c>
      <c r="D7" s="330" t="s">
        <v>49</v>
      </c>
      <c r="E7" s="327" t="s">
        <v>49</v>
      </c>
      <c r="F7" s="269" t="s">
        <v>108</v>
      </c>
      <c r="G7" s="268" t="s">
        <v>49</v>
      </c>
      <c r="H7" s="270" t="s">
        <v>49</v>
      </c>
      <c r="I7" s="271" t="s">
        <v>49</v>
      </c>
      <c r="J7" s="270" t="s">
        <v>49</v>
      </c>
      <c r="K7" s="270" t="s">
        <v>49</v>
      </c>
      <c r="L7" s="270" t="s">
        <v>50</v>
      </c>
      <c r="M7" s="271" t="s">
        <v>49</v>
      </c>
      <c r="N7" s="270" t="s">
        <v>49</v>
      </c>
      <c r="O7" s="271" t="s">
        <v>50</v>
      </c>
      <c r="P7" s="269" t="s">
        <v>52</v>
      </c>
      <c r="Q7" s="269" t="s">
        <v>163</v>
      </c>
      <c r="R7" s="269" t="s">
        <v>163</v>
      </c>
      <c r="S7" s="231" t="s">
        <v>49</v>
      </c>
      <c r="T7" s="231" t="s">
        <v>108</v>
      </c>
      <c r="U7" s="231" t="s">
        <v>108</v>
      </c>
      <c r="V7" s="231" t="s">
        <v>51</v>
      </c>
      <c r="W7" s="231" t="s">
        <v>50</v>
      </c>
      <c r="X7" s="231" t="s">
        <v>49</v>
      </c>
      <c r="Y7" s="231" t="s">
        <v>108</v>
      </c>
      <c r="Z7" s="231" t="s">
        <v>49</v>
      </c>
      <c r="AA7" s="231" t="s">
        <v>108</v>
      </c>
      <c r="AB7" s="231" t="s">
        <v>49</v>
      </c>
      <c r="AC7" s="231" t="s">
        <v>108</v>
      </c>
      <c r="AD7" s="231" t="s">
        <v>49</v>
      </c>
      <c r="AE7" s="231" t="s">
        <v>108</v>
      </c>
      <c r="AF7" s="231" t="s">
        <v>49</v>
      </c>
      <c r="AG7" s="231" t="s">
        <v>49</v>
      </c>
      <c r="AH7" s="231" t="s">
        <v>49</v>
      </c>
      <c r="AI7" s="231" t="s">
        <v>49</v>
      </c>
      <c r="AJ7" s="231" t="s">
        <v>163</v>
      </c>
      <c r="AK7" s="231" t="s">
        <v>49</v>
      </c>
      <c r="AL7" s="231" t="s">
        <v>49</v>
      </c>
      <c r="AM7" s="269" t="s">
        <v>108</v>
      </c>
      <c r="AN7" s="269" t="s">
        <v>50</v>
      </c>
      <c r="AO7" s="269" t="s">
        <v>49</v>
      </c>
      <c r="AP7" s="269" t="s">
        <v>50</v>
      </c>
      <c r="AQ7" s="269" t="s">
        <v>49</v>
      </c>
      <c r="AR7" s="269" t="s">
        <v>49</v>
      </c>
      <c r="AS7" s="269"/>
      <c r="AT7" s="269"/>
      <c r="AU7" s="269"/>
      <c r="AV7" s="269"/>
      <c r="AW7" s="269"/>
      <c r="AX7" s="269"/>
      <c r="AY7" s="269"/>
      <c r="AZ7" s="269"/>
      <c r="BA7" s="269"/>
      <c r="BB7" s="269" t="s">
        <v>52</v>
      </c>
      <c r="BC7" s="269" t="s">
        <v>52</v>
      </c>
      <c r="BD7" s="231" t="s">
        <v>108</v>
      </c>
      <c r="BE7" s="231" t="s">
        <v>49</v>
      </c>
      <c r="BF7" s="231" t="s">
        <v>108</v>
      </c>
      <c r="BG7" s="231" t="s">
        <v>163</v>
      </c>
      <c r="BH7" s="231" t="s">
        <v>50</v>
      </c>
      <c r="BI7" s="231" t="s">
        <v>163</v>
      </c>
      <c r="BJ7" s="231" t="s">
        <v>49</v>
      </c>
      <c r="BK7" s="231" t="s">
        <v>49</v>
      </c>
      <c r="BL7" s="268" t="s">
        <v>163</v>
      </c>
      <c r="BM7" s="268" t="s">
        <v>49</v>
      </c>
      <c r="BN7" s="272" t="s">
        <v>108</v>
      </c>
      <c r="BO7" s="268" t="s">
        <v>49</v>
      </c>
      <c r="BP7" s="268" t="s">
        <v>49</v>
      </c>
      <c r="BQ7" s="268" t="s">
        <v>49</v>
      </c>
      <c r="BR7" s="268" t="s">
        <v>51</v>
      </c>
      <c r="BS7" s="269" t="s">
        <v>49</v>
      </c>
      <c r="BT7" s="269" t="s">
        <v>49</v>
      </c>
      <c r="BU7" s="269" t="s">
        <v>50</v>
      </c>
      <c r="BV7" s="269" t="s">
        <v>163</v>
      </c>
      <c r="BW7" s="269" t="s">
        <v>49</v>
      </c>
      <c r="BX7" s="269" t="s">
        <v>49</v>
      </c>
      <c r="BY7" s="269" t="s">
        <v>49</v>
      </c>
      <c r="BZ7" s="269" t="s">
        <v>49</v>
      </c>
      <c r="CA7" s="268" t="s">
        <v>49</v>
      </c>
      <c r="CB7" s="269" t="s">
        <v>163</v>
      </c>
      <c r="CC7" s="269" t="s">
        <v>49</v>
      </c>
      <c r="CD7" s="231" t="s">
        <v>50</v>
      </c>
      <c r="CE7" s="231" t="s">
        <v>49</v>
      </c>
      <c r="CF7" s="231" t="s">
        <v>50</v>
      </c>
      <c r="CG7" s="231" t="s">
        <v>49</v>
      </c>
      <c r="CH7" s="231" t="s">
        <v>49</v>
      </c>
      <c r="CI7" s="231" t="s">
        <v>49</v>
      </c>
      <c r="CJ7" s="231" t="s">
        <v>163</v>
      </c>
      <c r="CK7" s="231" t="s">
        <v>163</v>
      </c>
      <c r="CL7" s="231" t="s">
        <v>163</v>
      </c>
      <c r="CM7" s="231" t="s">
        <v>163</v>
      </c>
      <c r="CN7" s="231" t="s">
        <v>108</v>
      </c>
      <c r="CO7" s="231" t="s">
        <v>49</v>
      </c>
      <c r="CP7" s="231" t="s">
        <v>49</v>
      </c>
      <c r="CQ7" s="188">
        <f>COUNTIF(D7:CP7,"SJ")</f>
        <v>12</v>
      </c>
      <c r="CR7" s="189">
        <f>COUNTIF(D7:CP7,"MP")</f>
        <v>9</v>
      </c>
      <c r="CS7" s="189">
        <f>COUNTIF(D7:CP7,"MS")</f>
        <v>3</v>
      </c>
      <c r="CT7" s="189">
        <f>COUNTIF(D7:CP7,"MPA")</f>
        <v>2</v>
      </c>
      <c r="CU7" s="189">
        <f>SUM(CQ7:CT7)</f>
        <v>26</v>
      </c>
      <c r="CV7" s="189">
        <f>COUNTIF(D7:CP7,"P")</f>
        <v>44</v>
      </c>
      <c r="CW7" s="189">
        <f>SUM(CU7:CV7)</f>
        <v>70</v>
      </c>
      <c r="CX7" s="190">
        <f>CV7/CW7</f>
        <v>0.62857142857142856</v>
      </c>
    </row>
    <row r="8" spans="1:105">
      <c r="A8" s="38">
        <v>2</v>
      </c>
      <c r="B8" s="230" t="s">
        <v>126</v>
      </c>
      <c r="C8" s="230" t="s">
        <v>13</v>
      </c>
      <c r="D8" s="330" t="s">
        <v>49</v>
      </c>
      <c r="E8" s="327" t="s">
        <v>49</v>
      </c>
      <c r="F8" s="269" t="s">
        <v>49</v>
      </c>
      <c r="G8" s="268" t="s">
        <v>49</v>
      </c>
      <c r="H8" s="270" t="s">
        <v>49</v>
      </c>
      <c r="I8" s="271" t="s">
        <v>49</v>
      </c>
      <c r="J8" s="270" t="s">
        <v>52</v>
      </c>
      <c r="K8" s="270" t="s">
        <v>49</v>
      </c>
      <c r="L8" s="270" t="s">
        <v>49</v>
      </c>
      <c r="M8" s="271" t="s">
        <v>51</v>
      </c>
      <c r="N8" s="270" t="s">
        <v>49</v>
      </c>
      <c r="O8" s="271" t="s">
        <v>49</v>
      </c>
      <c r="P8" s="269" t="s">
        <v>49</v>
      </c>
      <c r="Q8" s="269" t="s">
        <v>163</v>
      </c>
      <c r="R8" s="269" t="s">
        <v>163</v>
      </c>
      <c r="S8" s="232" t="s">
        <v>50</v>
      </c>
      <c r="T8" s="232" t="s">
        <v>49</v>
      </c>
      <c r="U8" s="232" t="s">
        <v>49</v>
      </c>
      <c r="V8" s="232" t="s">
        <v>49</v>
      </c>
      <c r="W8" s="232" t="s">
        <v>49</v>
      </c>
      <c r="X8" s="232" t="s">
        <v>49</v>
      </c>
      <c r="Y8" s="232" t="s">
        <v>49</v>
      </c>
      <c r="Z8" s="232" t="s">
        <v>49</v>
      </c>
      <c r="AA8" s="232" t="s">
        <v>49</v>
      </c>
      <c r="AB8" s="232" t="s">
        <v>49</v>
      </c>
      <c r="AC8" s="232" t="s">
        <v>49</v>
      </c>
      <c r="AD8" s="232" t="s">
        <v>49</v>
      </c>
      <c r="AE8" s="232" t="s">
        <v>49</v>
      </c>
      <c r="AF8" s="232" t="s">
        <v>108</v>
      </c>
      <c r="AG8" s="232" t="s">
        <v>49</v>
      </c>
      <c r="AH8" s="232" t="s">
        <v>49</v>
      </c>
      <c r="AI8" s="232" t="s">
        <v>52</v>
      </c>
      <c r="AJ8" s="232" t="s">
        <v>163</v>
      </c>
      <c r="AK8" s="232" t="s">
        <v>49</v>
      </c>
      <c r="AL8" s="232" t="s">
        <v>49</v>
      </c>
      <c r="AM8" s="269" t="s">
        <v>49</v>
      </c>
      <c r="AN8" s="269" t="s">
        <v>49</v>
      </c>
      <c r="AO8" s="269" t="s">
        <v>49</v>
      </c>
      <c r="AP8" s="269" t="s">
        <v>49</v>
      </c>
      <c r="AQ8" s="269" t="s">
        <v>49</v>
      </c>
      <c r="AR8" s="269" t="s">
        <v>49</v>
      </c>
      <c r="AS8" s="269"/>
      <c r="AT8" s="269"/>
      <c r="AU8" s="269"/>
      <c r="AV8" s="269"/>
      <c r="AW8" s="269"/>
      <c r="AX8" s="269"/>
      <c r="AY8" s="269"/>
      <c r="AZ8" s="269"/>
      <c r="BA8" s="269"/>
      <c r="BB8" s="269" t="s">
        <v>49</v>
      </c>
      <c r="BC8" s="269" t="s">
        <v>49</v>
      </c>
      <c r="BD8" s="232" t="s">
        <v>49</v>
      </c>
      <c r="BE8" s="232" t="s">
        <v>49</v>
      </c>
      <c r="BF8" s="232" t="s">
        <v>49</v>
      </c>
      <c r="BG8" s="231" t="s">
        <v>163</v>
      </c>
      <c r="BH8" s="232" t="s">
        <v>49</v>
      </c>
      <c r="BI8" s="231" t="s">
        <v>163</v>
      </c>
      <c r="BJ8" s="232" t="s">
        <v>49</v>
      </c>
      <c r="BK8" s="232" t="s">
        <v>49</v>
      </c>
      <c r="BL8" s="268" t="s">
        <v>163</v>
      </c>
      <c r="BM8" s="268" t="s">
        <v>49</v>
      </c>
      <c r="BN8" s="272" t="s">
        <v>49</v>
      </c>
      <c r="BO8" s="268" t="s">
        <v>49</v>
      </c>
      <c r="BP8" s="268" t="s">
        <v>49</v>
      </c>
      <c r="BQ8" s="268" t="s">
        <v>49</v>
      </c>
      <c r="BR8" s="268" t="s">
        <v>49</v>
      </c>
      <c r="BS8" s="269" t="s">
        <v>49</v>
      </c>
      <c r="BT8" s="269" t="s">
        <v>49</v>
      </c>
      <c r="BU8" s="269" t="s">
        <v>49</v>
      </c>
      <c r="BV8" s="269" t="s">
        <v>163</v>
      </c>
      <c r="BW8" s="269" t="s">
        <v>49</v>
      </c>
      <c r="BX8" s="269" t="s">
        <v>49</v>
      </c>
      <c r="BY8" s="269" t="s">
        <v>49</v>
      </c>
      <c r="BZ8" s="269" t="s">
        <v>49</v>
      </c>
      <c r="CA8" s="268" t="s">
        <v>49</v>
      </c>
      <c r="CB8" s="269" t="s">
        <v>163</v>
      </c>
      <c r="CC8" s="269" t="s">
        <v>49</v>
      </c>
      <c r="CD8" s="232" t="s">
        <v>49</v>
      </c>
      <c r="CE8" s="232" t="s">
        <v>52</v>
      </c>
      <c r="CF8" s="232" t="s">
        <v>49</v>
      </c>
      <c r="CG8" s="232" t="s">
        <v>49</v>
      </c>
      <c r="CH8" s="232" t="s">
        <v>49</v>
      </c>
      <c r="CI8" s="232" t="s">
        <v>49</v>
      </c>
      <c r="CJ8" s="231" t="s">
        <v>163</v>
      </c>
      <c r="CK8" s="231" t="s">
        <v>163</v>
      </c>
      <c r="CL8" s="231" t="s">
        <v>163</v>
      </c>
      <c r="CM8" s="231" t="s">
        <v>163</v>
      </c>
      <c r="CN8" s="232" t="s">
        <v>794</v>
      </c>
      <c r="CO8" s="232" t="s">
        <v>49</v>
      </c>
      <c r="CP8" s="232" t="s">
        <v>49</v>
      </c>
      <c r="CQ8" s="188">
        <f>COUNTIF(D8:CP8,"SJ")</f>
        <v>1</v>
      </c>
      <c r="CR8" s="189">
        <f>COUNTIF(D8:CP8,"MP")</f>
        <v>1</v>
      </c>
      <c r="CS8" s="189">
        <f>COUNTIF(D8:CP8,"MS")</f>
        <v>3</v>
      </c>
      <c r="CT8" s="189">
        <f>COUNTIF(D8:CP8,"MPA")</f>
        <v>1</v>
      </c>
      <c r="CU8" s="189">
        <f>SUM(CQ8:CT8)</f>
        <v>6</v>
      </c>
      <c r="CV8" s="189">
        <f>COUNTIF(D8:CP8,"P")</f>
        <v>63</v>
      </c>
      <c r="CW8" s="189">
        <f t="shared" ref="CW8:CW19" si="0">SUM(CU8:CV8)</f>
        <v>69</v>
      </c>
      <c r="CX8" s="190">
        <f t="shared" ref="CX8:CX19" si="1">CV8/CW8</f>
        <v>0.91304347826086951</v>
      </c>
    </row>
    <row r="9" spans="1:105">
      <c r="A9" s="38">
        <v>3</v>
      </c>
      <c r="B9" s="230" t="s">
        <v>127</v>
      </c>
      <c r="C9" s="230" t="s">
        <v>141</v>
      </c>
      <c r="D9" s="330" t="s">
        <v>49</v>
      </c>
      <c r="E9" s="327" t="s">
        <v>49</v>
      </c>
      <c r="F9" s="273" t="s">
        <v>49</v>
      </c>
      <c r="G9" s="272" t="s">
        <v>49</v>
      </c>
      <c r="H9" s="274" t="s">
        <v>49</v>
      </c>
      <c r="I9" s="275" t="s">
        <v>49</v>
      </c>
      <c r="J9" s="274" t="s">
        <v>49</v>
      </c>
      <c r="K9" s="275" t="s">
        <v>49</v>
      </c>
      <c r="L9" s="274" t="s">
        <v>49</v>
      </c>
      <c r="M9" s="275" t="s">
        <v>49</v>
      </c>
      <c r="N9" s="274" t="s">
        <v>51</v>
      </c>
      <c r="O9" s="275" t="s">
        <v>49</v>
      </c>
      <c r="P9" s="273" t="s">
        <v>49</v>
      </c>
      <c r="Q9" s="273" t="s">
        <v>163</v>
      </c>
      <c r="R9" s="273" t="s">
        <v>163</v>
      </c>
      <c r="S9" s="233" t="s">
        <v>49</v>
      </c>
      <c r="T9" s="233" t="s">
        <v>108</v>
      </c>
      <c r="U9" s="233" t="s">
        <v>108</v>
      </c>
      <c r="V9" s="233" t="s">
        <v>49</v>
      </c>
      <c r="W9" s="233" t="s">
        <v>108</v>
      </c>
      <c r="X9" s="233" t="s">
        <v>49</v>
      </c>
      <c r="Y9" s="233" t="s">
        <v>49</v>
      </c>
      <c r="Z9" s="233" t="s">
        <v>108</v>
      </c>
      <c r="AA9" s="233" t="s">
        <v>49</v>
      </c>
      <c r="AB9" s="233" t="s">
        <v>49</v>
      </c>
      <c r="AC9" s="233" t="s">
        <v>108</v>
      </c>
      <c r="AD9" s="233" t="s">
        <v>49</v>
      </c>
      <c r="AE9" s="233" t="s">
        <v>49</v>
      </c>
      <c r="AF9" s="233" t="s">
        <v>49</v>
      </c>
      <c r="AG9" s="233" t="s">
        <v>49</v>
      </c>
      <c r="AH9" s="233" t="s">
        <v>49</v>
      </c>
      <c r="AI9" s="233" t="s">
        <v>49</v>
      </c>
      <c r="AJ9" s="232" t="s">
        <v>163</v>
      </c>
      <c r="AK9" s="233" t="s">
        <v>49</v>
      </c>
      <c r="AL9" s="233" t="s">
        <v>49</v>
      </c>
      <c r="AM9" s="273" t="s">
        <v>49</v>
      </c>
      <c r="AN9" s="273" t="s">
        <v>108</v>
      </c>
      <c r="AO9" s="273" t="s">
        <v>49</v>
      </c>
      <c r="AP9" s="273" t="s">
        <v>49</v>
      </c>
      <c r="AQ9" s="273" t="s">
        <v>49</v>
      </c>
      <c r="AR9" s="273" t="s">
        <v>49</v>
      </c>
      <c r="AS9" s="273"/>
      <c r="AT9" s="273"/>
      <c r="AU9" s="273"/>
      <c r="AV9" s="273"/>
      <c r="AW9" s="273"/>
      <c r="AX9" s="273"/>
      <c r="AY9" s="273"/>
      <c r="AZ9" s="273"/>
      <c r="BA9" s="273"/>
      <c r="BB9" s="273" t="s">
        <v>108</v>
      </c>
      <c r="BC9" s="273" t="s">
        <v>49</v>
      </c>
      <c r="BD9" s="233" t="s">
        <v>49</v>
      </c>
      <c r="BE9" s="233" t="s">
        <v>49</v>
      </c>
      <c r="BF9" s="233" t="s">
        <v>108</v>
      </c>
      <c r="BG9" s="231" t="s">
        <v>163</v>
      </c>
      <c r="BH9" s="233" t="s">
        <v>49</v>
      </c>
      <c r="BI9" s="231" t="s">
        <v>163</v>
      </c>
      <c r="BJ9" s="233" t="s">
        <v>49</v>
      </c>
      <c r="BK9" s="233" t="s">
        <v>49</v>
      </c>
      <c r="BL9" s="268" t="s">
        <v>163</v>
      </c>
      <c r="BM9" s="272" t="s">
        <v>108</v>
      </c>
      <c r="BN9" s="272" t="s">
        <v>108</v>
      </c>
      <c r="BO9" s="272" t="s">
        <v>49</v>
      </c>
      <c r="BP9" s="272" t="s">
        <v>49</v>
      </c>
      <c r="BQ9" s="272" t="s">
        <v>108</v>
      </c>
      <c r="BR9" s="272" t="s">
        <v>49</v>
      </c>
      <c r="BS9" s="273" t="s">
        <v>52</v>
      </c>
      <c r="BT9" s="273" t="s">
        <v>49</v>
      </c>
      <c r="BU9" s="269" t="s">
        <v>49</v>
      </c>
      <c r="BV9" s="269" t="s">
        <v>163</v>
      </c>
      <c r="BW9" s="269" t="s">
        <v>49</v>
      </c>
      <c r="BX9" s="273" t="s">
        <v>108</v>
      </c>
      <c r="BY9" s="273" t="s">
        <v>49</v>
      </c>
      <c r="BZ9" s="273" t="s">
        <v>49</v>
      </c>
      <c r="CA9" s="272" t="s">
        <v>108</v>
      </c>
      <c r="CB9" s="269" t="s">
        <v>163</v>
      </c>
      <c r="CC9" s="273" t="s">
        <v>49</v>
      </c>
      <c r="CD9" s="233" t="s">
        <v>49</v>
      </c>
      <c r="CE9" s="233" t="s">
        <v>49</v>
      </c>
      <c r="CF9" s="233" t="s">
        <v>49</v>
      </c>
      <c r="CG9" s="233" t="s">
        <v>49</v>
      </c>
      <c r="CH9" s="233" t="s">
        <v>49</v>
      </c>
      <c r="CI9" s="233" t="s">
        <v>49</v>
      </c>
      <c r="CJ9" s="231" t="s">
        <v>163</v>
      </c>
      <c r="CK9" s="231" t="s">
        <v>163</v>
      </c>
      <c r="CL9" s="231" t="s">
        <v>163</v>
      </c>
      <c r="CM9" s="231" t="s">
        <v>163</v>
      </c>
      <c r="CN9" s="233" t="s">
        <v>52</v>
      </c>
      <c r="CO9" s="233" t="s">
        <v>52</v>
      </c>
      <c r="CP9" s="233" t="s">
        <v>49</v>
      </c>
      <c r="CQ9" s="188">
        <f>COUNTIF(D9:CP9,"SJ")</f>
        <v>13</v>
      </c>
      <c r="CR9" s="189">
        <f>COUNTIF(D9:CP9,"MP")</f>
        <v>0</v>
      </c>
      <c r="CS9" s="189">
        <f>COUNTIF(D9:CP9,"MS")</f>
        <v>3</v>
      </c>
      <c r="CT9" s="189">
        <f>COUNTIF(D9:CP9,"MPA")</f>
        <v>1</v>
      </c>
      <c r="CU9" s="189">
        <f t="shared" ref="CU9:CU19" si="2">SUM(CQ9:CT9)</f>
        <v>17</v>
      </c>
      <c r="CV9" s="189">
        <f>COUNTIF(D9:CP9,"P")</f>
        <v>53</v>
      </c>
      <c r="CW9" s="189">
        <f t="shared" si="0"/>
        <v>70</v>
      </c>
      <c r="CX9" s="190">
        <f t="shared" si="1"/>
        <v>0.75714285714285712</v>
      </c>
    </row>
    <row r="10" spans="1:105">
      <c r="A10" s="38">
        <v>4</v>
      </c>
      <c r="B10" s="230" t="s">
        <v>128</v>
      </c>
      <c r="C10" s="230" t="s">
        <v>74</v>
      </c>
      <c r="D10" s="330" t="s">
        <v>49</v>
      </c>
      <c r="E10" s="232" t="s">
        <v>49</v>
      </c>
      <c r="F10" s="273" t="s">
        <v>49</v>
      </c>
      <c r="G10" s="272" t="s">
        <v>49</v>
      </c>
      <c r="H10" s="274" t="s">
        <v>49</v>
      </c>
      <c r="I10" s="275" t="s">
        <v>49</v>
      </c>
      <c r="J10" s="274" t="s">
        <v>49</v>
      </c>
      <c r="K10" s="274" t="s">
        <v>49</v>
      </c>
      <c r="L10" s="274" t="s">
        <v>49</v>
      </c>
      <c r="M10" s="275" t="s">
        <v>49</v>
      </c>
      <c r="N10" s="274" t="s">
        <v>49</v>
      </c>
      <c r="O10" s="275" t="s">
        <v>50</v>
      </c>
      <c r="P10" s="273" t="s">
        <v>49</v>
      </c>
      <c r="Q10" s="273" t="s">
        <v>163</v>
      </c>
      <c r="R10" s="273" t="s">
        <v>163</v>
      </c>
      <c r="S10" s="233" t="s">
        <v>49</v>
      </c>
      <c r="T10" s="233" t="s">
        <v>108</v>
      </c>
      <c r="U10" s="233" t="s">
        <v>49</v>
      </c>
      <c r="V10" s="233" t="s">
        <v>108</v>
      </c>
      <c r="W10" s="233" t="s">
        <v>49</v>
      </c>
      <c r="X10" s="233" t="s">
        <v>49</v>
      </c>
      <c r="Y10" s="233" t="s">
        <v>49</v>
      </c>
      <c r="Z10" s="233" t="s">
        <v>49</v>
      </c>
      <c r="AA10" s="233" t="s">
        <v>49</v>
      </c>
      <c r="AB10" s="233" t="s">
        <v>49</v>
      </c>
      <c r="AC10" s="234" t="s">
        <v>50</v>
      </c>
      <c r="AD10" s="233" t="s">
        <v>49</v>
      </c>
      <c r="AE10" s="233" t="s">
        <v>49</v>
      </c>
      <c r="AF10" s="233" t="s">
        <v>49</v>
      </c>
      <c r="AG10" s="233" t="s">
        <v>49</v>
      </c>
      <c r="AH10" s="233" t="s">
        <v>49</v>
      </c>
      <c r="AI10" s="233" t="s">
        <v>49</v>
      </c>
      <c r="AJ10" s="232" t="s">
        <v>163</v>
      </c>
      <c r="AK10" s="233" t="s">
        <v>49</v>
      </c>
      <c r="AL10" s="233" t="s">
        <v>49</v>
      </c>
      <c r="AM10" s="273" t="s">
        <v>49</v>
      </c>
      <c r="AN10" s="273" t="s">
        <v>49</v>
      </c>
      <c r="AO10" s="273" t="s">
        <v>49</v>
      </c>
      <c r="AP10" s="273" t="s">
        <v>49</v>
      </c>
      <c r="AQ10" s="273" t="s">
        <v>49</v>
      </c>
      <c r="AR10" s="273" t="s">
        <v>49</v>
      </c>
      <c r="AS10" s="273"/>
      <c r="AT10" s="273"/>
      <c r="AU10" s="273"/>
      <c r="AV10" s="273"/>
      <c r="AW10" s="273"/>
      <c r="AX10" s="273"/>
      <c r="AY10" s="273"/>
      <c r="AZ10" s="273"/>
      <c r="BA10" s="273"/>
      <c r="BB10" s="273" t="s">
        <v>49</v>
      </c>
      <c r="BC10" s="273" t="s">
        <v>49</v>
      </c>
      <c r="BD10" s="233" t="s">
        <v>49</v>
      </c>
      <c r="BE10" s="233" t="s">
        <v>49</v>
      </c>
      <c r="BF10" s="233" t="s">
        <v>49</v>
      </c>
      <c r="BG10" s="231" t="s">
        <v>163</v>
      </c>
      <c r="BH10" s="233" t="s">
        <v>49</v>
      </c>
      <c r="BI10" s="231" t="s">
        <v>163</v>
      </c>
      <c r="BJ10" s="233" t="s">
        <v>49</v>
      </c>
      <c r="BK10" s="233" t="s">
        <v>49</v>
      </c>
      <c r="BL10" s="268" t="s">
        <v>163</v>
      </c>
      <c r="BM10" s="272" t="s">
        <v>49</v>
      </c>
      <c r="BN10" s="272" t="s">
        <v>49</v>
      </c>
      <c r="BO10" s="272" t="s">
        <v>49</v>
      </c>
      <c r="BP10" s="272" t="s">
        <v>49</v>
      </c>
      <c r="BQ10" s="272" t="s">
        <v>49</v>
      </c>
      <c r="BR10" s="272" t="s">
        <v>49</v>
      </c>
      <c r="BS10" s="273" t="s">
        <v>49</v>
      </c>
      <c r="BT10" s="273" t="s">
        <v>49</v>
      </c>
      <c r="BU10" s="269" t="s">
        <v>49</v>
      </c>
      <c r="BV10" s="269" t="s">
        <v>163</v>
      </c>
      <c r="BW10" s="269" t="s">
        <v>49</v>
      </c>
      <c r="BX10" s="273" t="s">
        <v>49</v>
      </c>
      <c r="BY10" s="273" t="s">
        <v>49</v>
      </c>
      <c r="BZ10" s="273" t="s">
        <v>49</v>
      </c>
      <c r="CA10" s="272" t="s">
        <v>49</v>
      </c>
      <c r="CB10" s="269" t="s">
        <v>163</v>
      </c>
      <c r="CC10" s="273" t="s">
        <v>49</v>
      </c>
      <c r="CD10" s="233" t="s">
        <v>49</v>
      </c>
      <c r="CE10" s="233" t="s">
        <v>50</v>
      </c>
      <c r="CF10" s="233" t="s">
        <v>49</v>
      </c>
      <c r="CG10" s="233" t="s">
        <v>49</v>
      </c>
      <c r="CH10" s="233" t="s">
        <v>49</v>
      </c>
      <c r="CI10" s="233" t="s">
        <v>49</v>
      </c>
      <c r="CJ10" s="231" t="s">
        <v>163</v>
      </c>
      <c r="CK10" s="231" t="s">
        <v>163</v>
      </c>
      <c r="CL10" s="231" t="s">
        <v>163</v>
      </c>
      <c r="CM10" s="231" t="s">
        <v>163</v>
      </c>
      <c r="CN10" s="233" t="s">
        <v>49</v>
      </c>
      <c r="CO10" s="233" t="s">
        <v>49</v>
      </c>
      <c r="CP10" s="233" t="s">
        <v>50</v>
      </c>
      <c r="CQ10" s="188">
        <f>COUNTIF(D10:CP10,"SJ")</f>
        <v>2</v>
      </c>
      <c r="CR10" s="189">
        <f>COUNTIF(D10:CP10,"MP")</f>
        <v>4</v>
      </c>
      <c r="CS10" s="189">
        <f>COUNTIF(D10:CP10,"MS")</f>
        <v>0</v>
      </c>
      <c r="CT10" s="189">
        <f>COUNTIF(D10:CP10,"MPA")</f>
        <v>0</v>
      </c>
      <c r="CU10" s="189">
        <f t="shared" si="2"/>
        <v>6</v>
      </c>
      <c r="CV10" s="189">
        <f>COUNTIF(D10:CP10,"P")</f>
        <v>64</v>
      </c>
      <c r="CW10" s="189">
        <f t="shared" si="0"/>
        <v>70</v>
      </c>
      <c r="CX10" s="190">
        <f t="shared" si="1"/>
        <v>0.91428571428571426</v>
      </c>
    </row>
    <row r="11" spans="1:105">
      <c r="A11" s="38">
        <v>5</v>
      </c>
      <c r="B11" s="230" t="s">
        <v>129</v>
      </c>
      <c r="C11" s="230" t="s">
        <v>11</v>
      </c>
      <c r="D11" s="330" t="s">
        <v>49</v>
      </c>
      <c r="E11" s="233" t="s">
        <v>49</v>
      </c>
      <c r="F11" s="273" t="s">
        <v>108</v>
      </c>
      <c r="G11" s="272" t="s">
        <v>50</v>
      </c>
      <c r="H11" s="272" t="s">
        <v>50</v>
      </c>
      <c r="I11" s="273" t="s">
        <v>49</v>
      </c>
      <c r="J11" s="272" t="s">
        <v>50</v>
      </c>
      <c r="K11" s="272" t="s">
        <v>108</v>
      </c>
      <c r="L11" s="272" t="s">
        <v>50</v>
      </c>
      <c r="M11" s="273" t="s">
        <v>49</v>
      </c>
      <c r="N11" s="274" t="s">
        <v>49</v>
      </c>
      <c r="O11" s="275" t="s">
        <v>50</v>
      </c>
      <c r="P11" s="273" t="s">
        <v>50</v>
      </c>
      <c r="Q11" s="273" t="s">
        <v>163</v>
      </c>
      <c r="R11" s="273" t="s">
        <v>163</v>
      </c>
      <c r="S11" s="233" t="s">
        <v>49</v>
      </c>
      <c r="T11" s="233" t="s">
        <v>49</v>
      </c>
      <c r="U11" s="233" t="s">
        <v>49</v>
      </c>
      <c r="V11" s="233" t="s">
        <v>49</v>
      </c>
      <c r="W11" s="233" t="s">
        <v>49</v>
      </c>
      <c r="X11" s="233" t="s">
        <v>49</v>
      </c>
      <c r="Y11" s="233" t="s">
        <v>49</v>
      </c>
      <c r="Z11" s="233" t="s">
        <v>49</v>
      </c>
      <c r="AA11" s="233" t="s">
        <v>49</v>
      </c>
      <c r="AB11" s="233" t="s">
        <v>49</v>
      </c>
      <c r="AC11" s="233" t="s">
        <v>49</v>
      </c>
      <c r="AD11" s="233" t="s">
        <v>49</v>
      </c>
      <c r="AE11" s="233" t="s">
        <v>49</v>
      </c>
      <c r="AF11" s="233" t="s">
        <v>49</v>
      </c>
      <c r="AG11" s="233" t="s">
        <v>49</v>
      </c>
      <c r="AH11" s="233" t="s">
        <v>49</v>
      </c>
      <c r="AI11" s="233" t="s">
        <v>108</v>
      </c>
      <c r="AJ11" s="232" t="s">
        <v>163</v>
      </c>
      <c r="AK11" s="233" t="s">
        <v>49</v>
      </c>
      <c r="AL11" s="233" t="s">
        <v>49</v>
      </c>
      <c r="AM11" s="273" t="s">
        <v>49</v>
      </c>
      <c r="AN11" s="273" t="s">
        <v>108</v>
      </c>
      <c r="AO11" s="273" t="s">
        <v>49</v>
      </c>
      <c r="AP11" s="273" t="s">
        <v>49</v>
      </c>
      <c r="AQ11" s="273" t="s">
        <v>108</v>
      </c>
      <c r="AR11" s="273" t="s">
        <v>108</v>
      </c>
      <c r="AS11" s="273"/>
      <c r="AT11" s="273"/>
      <c r="AU11" s="273"/>
      <c r="AV11" s="273"/>
      <c r="AW11" s="273"/>
      <c r="AX11" s="273"/>
      <c r="AY11" s="273"/>
      <c r="AZ11" s="273"/>
      <c r="BA11" s="273"/>
      <c r="BB11" s="273" t="s">
        <v>108</v>
      </c>
      <c r="BC11" s="273" t="s">
        <v>49</v>
      </c>
      <c r="BD11" s="233" t="s">
        <v>49</v>
      </c>
      <c r="BE11" s="233" t="s">
        <v>49</v>
      </c>
      <c r="BF11" s="233" t="s">
        <v>49</v>
      </c>
      <c r="BG11" s="231" t="s">
        <v>163</v>
      </c>
      <c r="BH11" s="233" t="s">
        <v>108</v>
      </c>
      <c r="BI11" s="231" t="s">
        <v>163</v>
      </c>
      <c r="BJ11" s="233" t="s">
        <v>108</v>
      </c>
      <c r="BK11" s="233" t="s">
        <v>50</v>
      </c>
      <c r="BL11" s="268" t="s">
        <v>163</v>
      </c>
      <c r="BM11" s="272" t="s">
        <v>49</v>
      </c>
      <c r="BN11" s="272" t="s">
        <v>49</v>
      </c>
      <c r="BO11" s="272" t="s">
        <v>49</v>
      </c>
      <c r="BP11" s="272" t="s">
        <v>49</v>
      </c>
      <c r="BQ11" s="272" t="s">
        <v>49</v>
      </c>
      <c r="BR11" s="272" t="s">
        <v>108</v>
      </c>
      <c r="BS11" s="273" t="s">
        <v>49</v>
      </c>
      <c r="BT11" s="273" t="s">
        <v>49</v>
      </c>
      <c r="BU11" s="269" t="s">
        <v>49</v>
      </c>
      <c r="BV11" s="269" t="s">
        <v>163</v>
      </c>
      <c r="BW11" s="269" t="s">
        <v>49</v>
      </c>
      <c r="BX11" s="273" t="s">
        <v>108</v>
      </c>
      <c r="BY11" s="273" t="s">
        <v>49</v>
      </c>
      <c r="BZ11" s="273" t="s">
        <v>49</v>
      </c>
      <c r="CA11" s="272" t="s">
        <v>49</v>
      </c>
      <c r="CB11" s="269" t="s">
        <v>163</v>
      </c>
      <c r="CC11" s="273" t="s">
        <v>108</v>
      </c>
      <c r="CD11" s="233" t="s">
        <v>49</v>
      </c>
      <c r="CE11" s="233" t="s">
        <v>49</v>
      </c>
      <c r="CF11" s="233" t="s">
        <v>50</v>
      </c>
      <c r="CG11" s="233" t="s">
        <v>49</v>
      </c>
      <c r="CH11" s="233" t="s">
        <v>49</v>
      </c>
      <c r="CI11" s="233" t="s">
        <v>49</v>
      </c>
      <c r="CJ11" s="231" t="s">
        <v>163</v>
      </c>
      <c r="CK11" s="231" t="s">
        <v>163</v>
      </c>
      <c r="CL11" s="231" t="s">
        <v>163</v>
      </c>
      <c r="CM11" s="231" t="s">
        <v>163</v>
      </c>
      <c r="CN11" s="233" t="s">
        <v>49</v>
      </c>
      <c r="CO11" s="233" t="s">
        <v>49</v>
      </c>
      <c r="CP11" s="233" t="s">
        <v>49</v>
      </c>
      <c r="CQ11" s="188">
        <f>COUNTIF(D11:CP11,"SJ")</f>
        <v>12</v>
      </c>
      <c r="CR11" s="189">
        <f>COUNTIF(D11:CP11,"MP")</f>
        <v>8</v>
      </c>
      <c r="CS11" s="189">
        <f>COUNTIF(D11:CP11,"MS")</f>
        <v>0</v>
      </c>
      <c r="CT11" s="189">
        <f>COUNTIF(D11:CP11,"MPA")</f>
        <v>0</v>
      </c>
      <c r="CU11" s="189">
        <f t="shared" si="2"/>
        <v>20</v>
      </c>
      <c r="CV11" s="189">
        <f>COUNTIF(D11:CP11,"P")</f>
        <v>50</v>
      </c>
      <c r="CW11" s="189">
        <f t="shared" si="0"/>
        <v>70</v>
      </c>
      <c r="CX11" s="190">
        <f t="shared" si="1"/>
        <v>0.7142857142857143</v>
      </c>
    </row>
    <row r="12" spans="1:105">
      <c r="A12" s="38">
        <v>6</v>
      </c>
      <c r="B12" s="230" t="s">
        <v>130</v>
      </c>
      <c r="C12" s="230" t="s">
        <v>142</v>
      </c>
      <c r="D12" s="330" t="s">
        <v>49</v>
      </c>
      <c r="E12" s="233" t="s">
        <v>49</v>
      </c>
      <c r="F12" s="273" t="s">
        <v>49</v>
      </c>
      <c r="G12" s="272" t="s">
        <v>49</v>
      </c>
      <c r="H12" s="272" t="s">
        <v>49</v>
      </c>
      <c r="I12" s="273" t="s">
        <v>49</v>
      </c>
      <c r="J12" s="272" t="s">
        <v>49</v>
      </c>
      <c r="K12" s="272" t="s">
        <v>49</v>
      </c>
      <c r="L12" s="272" t="s">
        <v>108</v>
      </c>
      <c r="M12" s="273" t="s">
        <v>49</v>
      </c>
      <c r="N12" s="274" t="s">
        <v>49</v>
      </c>
      <c r="O12" s="275" t="s">
        <v>49</v>
      </c>
      <c r="P12" s="273" t="s">
        <v>49</v>
      </c>
      <c r="Q12" s="273" t="s">
        <v>163</v>
      </c>
      <c r="R12" s="273" t="s">
        <v>163</v>
      </c>
      <c r="S12" s="233" t="s">
        <v>49</v>
      </c>
      <c r="T12" s="233" t="s">
        <v>108</v>
      </c>
      <c r="U12" s="233" t="s">
        <v>49</v>
      </c>
      <c r="V12" s="233" t="s">
        <v>49</v>
      </c>
      <c r="W12" s="233" t="s">
        <v>49</v>
      </c>
      <c r="X12" s="233" t="s">
        <v>50</v>
      </c>
      <c r="Y12" s="233" t="s">
        <v>49</v>
      </c>
      <c r="Z12" s="233" t="s">
        <v>50</v>
      </c>
      <c r="AA12" s="233" t="s">
        <v>50</v>
      </c>
      <c r="AB12" s="235" t="s">
        <v>49</v>
      </c>
      <c r="AC12" s="233" t="s">
        <v>49</v>
      </c>
      <c r="AD12" s="233" t="s">
        <v>49</v>
      </c>
      <c r="AE12" s="233" t="s">
        <v>49</v>
      </c>
      <c r="AF12" s="233" t="s">
        <v>49</v>
      </c>
      <c r="AG12" s="233" t="s">
        <v>49</v>
      </c>
      <c r="AH12" s="233" t="s">
        <v>49</v>
      </c>
      <c r="AI12" s="233" t="s">
        <v>49</v>
      </c>
      <c r="AJ12" s="232" t="s">
        <v>163</v>
      </c>
      <c r="AK12" s="233" t="s">
        <v>49</v>
      </c>
      <c r="AL12" s="233" t="s">
        <v>49</v>
      </c>
      <c r="AM12" s="273" t="s">
        <v>49</v>
      </c>
      <c r="AN12" s="273" t="s">
        <v>49</v>
      </c>
      <c r="AO12" s="273" t="s">
        <v>49</v>
      </c>
      <c r="AP12" s="273" t="s">
        <v>49</v>
      </c>
      <c r="AQ12" s="273" t="s">
        <v>49</v>
      </c>
      <c r="AR12" s="273" t="s">
        <v>49</v>
      </c>
      <c r="AS12" s="273"/>
      <c r="AT12" s="273"/>
      <c r="AU12" s="273"/>
      <c r="AV12" s="273"/>
      <c r="AW12" s="273"/>
      <c r="AX12" s="273"/>
      <c r="AY12" s="273"/>
      <c r="AZ12" s="273"/>
      <c r="BA12" s="273"/>
      <c r="BB12" s="273" t="s">
        <v>49</v>
      </c>
      <c r="BC12" s="273" t="s">
        <v>49</v>
      </c>
      <c r="BD12" s="233" t="s">
        <v>49</v>
      </c>
      <c r="BE12" s="233" t="s">
        <v>50</v>
      </c>
      <c r="BF12" s="233" t="s">
        <v>49</v>
      </c>
      <c r="BG12" s="231" t="s">
        <v>163</v>
      </c>
      <c r="BH12" s="233" t="s">
        <v>49</v>
      </c>
      <c r="BI12" s="231" t="s">
        <v>163</v>
      </c>
      <c r="BJ12" s="233" t="s">
        <v>50</v>
      </c>
      <c r="BK12" s="233" t="s">
        <v>49</v>
      </c>
      <c r="BL12" s="268" t="s">
        <v>163</v>
      </c>
      <c r="BM12" s="272" t="s">
        <v>49</v>
      </c>
      <c r="BN12" s="272" t="s">
        <v>50</v>
      </c>
      <c r="BO12" s="272" t="s">
        <v>49</v>
      </c>
      <c r="BP12" s="272" t="s">
        <v>49</v>
      </c>
      <c r="BQ12" s="272" t="s">
        <v>49</v>
      </c>
      <c r="BR12" s="272" t="s">
        <v>49</v>
      </c>
      <c r="BS12" s="273" t="s">
        <v>49</v>
      </c>
      <c r="BT12" s="273" t="s">
        <v>49</v>
      </c>
      <c r="BU12" s="269" t="s">
        <v>49</v>
      </c>
      <c r="BV12" s="269" t="s">
        <v>163</v>
      </c>
      <c r="BW12" s="269" t="s">
        <v>49</v>
      </c>
      <c r="BX12" s="273" t="s">
        <v>49</v>
      </c>
      <c r="BY12" s="273" t="s">
        <v>49</v>
      </c>
      <c r="BZ12" s="273" t="s">
        <v>49</v>
      </c>
      <c r="CA12" s="272" t="s">
        <v>49</v>
      </c>
      <c r="CB12" s="269" t="s">
        <v>163</v>
      </c>
      <c r="CC12" s="273" t="s">
        <v>49</v>
      </c>
      <c r="CD12" s="233" t="s">
        <v>49</v>
      </c>
      <c r="CE12" s="233" t="s">
        <v>49</v>
      </c>
      <c r="CF12" s="233" t="s">
        <v>49</v>
      </c>
      <c r="CG12" s="233" t="s">
        <v>50</v>
      </c>
      <c r="CH12" s="233" t="s">
        <v>50</v>
      </c>
      <c r="CI12" s="233" t="s">
        <v>49</v>
      </c>
      <c r="CJ12" s="231" t="s">
        <v>163</v>
      </c>
      <c r="CK12" s="231" t="s">
        <v>163</v>
      </c>
      <c r="CL12" s="231" t="s">
        <v>163</v>
      </c>
      <c r="CM12" s="231" t="s">
        <v>163</v>
      </c>
      <c r="CN12" s="233" t="s">
        <v>52</v>
      </c>
      <c r="CO12" s="233" t="s">
        <v>52</v>
      </c>
      <c r="CP12" s="233" t="s">
        <v>49</v>
      </c>
      <c r="CQ12" s="188">
        <f>COUNTIF(D12:CP12,"SJ")</f>
        <v>2</v>
      </c>
      <c r="CR12" s="189">
        <f>COUNTIF(D12:CP12,"MP")</f>
        <v>8</v>
      </c>
      <c r="CS12" s="189">
        <f>COUNTIF(D12:CP12,"MS")</f>
        <v>2</v>
      </c>
      <c r="CT12" s="189">
        <f>COUNTIF(D12:CP12,"MPA")</f>
        <v>0</v>
      </c>
      <c r="CU12" s="189">
        <f t="shared" si="2"/>
        <v>12</v>
      </c>
      <c r="CV12" s="189">
        <f>COUNTIF(D12:CP12,"P")</f>
        <v>58</v>
      </c>
      <c r="CW12" s="189">
        <f t="shared" si="0"/>
        <v>70</v>
      </c>
      <c r="CX12" s="190">
        <f t="shared" si="1"/>
        <v>0.82857142857142863</v>
      </c>
    </row>
    <row r="13" spans="1:105">
      <c r="A13" s="38">
        <v>7</v>
      </c>
      <c r="B13" s="230" t="s">
        <v>131</v>
      </c>
      <c r="C13" s="230" t="s">
        <v>123</v>
      </c>
      <c r="D13" s="330" t="s">
        <v>49</v>
      </c>
      <c r="E13" s="234" t="s">
        <v>49</v>
      </c>
      <c r="F13" s="273" t="s">
        <v>49</v>
      </c>
      <c r="G13" s="272" t="s">
        <v>49</v>
      </c>
      <c r="H13" s="274" t="s">
        <v>49</v>
      </c>
      <c r="I13" s="275" t="s">
        <v>49</v>
      </c>
      <c r="J13" s="274" t="s">
        <v>49</v>
      </c>
      <c r="K13" s="274" t="s">
        <v>49</v>
      </c>
      <c r="L13" s="274" t="s">
        <v>50</v>
      </c>
      <c r="M13" s="275" t="s">
        <v>49</v>
      </c>
      <c r="N13" s="274" t="s">
        <v>49</v>
      </c>
      <c r="O13" s="275" t="s">
        <v>49</v>
      </c>
      <c r="P13" s="276" t="s">
        <v>50</v>
      </c>
      <c r="Q13" s="276" t="s">
        <v>163</v>
      </c>
      <c r="R13" s="276" t="s">
        <v>163</v>
      </c>
      <c r="S13" s="234" t="s">
        <v>49</v>
      </c>
      <c r="T13" s="234" t="s">
        <v>108</v>
      </c>
      <c r="U13" s="234" t="s">
        <v>49</v>
      </c>
      <c r="V13" s="233" t="s">
        <v>49</v>
      </c>
      <c r="W13" s="234" t="s">
        <v>49</v>
      </c>
      <c r="X13" s="234" t="s">
        <v>49</v>
      </c>
      <c r="Y13" s="234" t="s">
        <v>49</v>
      </c>
      <c r="Z13" s="234" t="s">
        <v>49</v>
      </c>
      <c r="AA13" s="234" t="s">
        <v>49</v>
      </c>
      <c r="AB13" s="236" t="s">
        <v>49</v>
      </c>
      <c r="AC13" s="234" t="s">
        <v>49</v>
      </c>
      <c r="AD13" s="234" t="s">
        <v>49</v>
      </c>
      <c r="AE13" s="234" t="s">
        <v>49</v>
      </c>
      <c r="AF13" s="234" t="s">
        <v>49</v>
      </c>
      <c r="AG13" s="234" t="s">
        <v>49</v>
      </c>
      <c r="AH13" s="234" t="s">
        <v>49</v>
      </c>
      <c r="AI13" s="234" t="s">
        <v>49</v>
      </c>
      <c r="AJ13" s="232" t="s">
        <v>163</v>
      </c>
      <c r="AK13" s="234" t="s">
        <v>49</v>
      </c>
      <c r="AL13" s="234" t="s">
        <v>108</v>
      </c>
      <c r="AM13" s="276" t="s">
        <v>49</v>
      </c>
      <c r="AN13" s="273" t="s">
        <v>49</v>
      </c>
      <c r="AO13" s="276" t="s">
        <v>49</v>
      </c>
      <c r="AP13" s="273" t="s">
        <v>49</v>
      </c>
      <c r="AQ13" s="276" t="s">
        <v>49</v>
      </c>
      <c r="AR13" s="276" t="s">
        <v>108</v>
      </c>
      <c r="AS13" s="276"/>
      <c r="AT13" s="276"/>
      <c r="AU13" s="276"/>
      <c r="AV13" s="276"/>
      <c r="AW13" s="276"/>
      <c r="AX13" s="276"/>
      <c r="AY13" s="276"/>
      <c r="AZ13" s="276"/>
      <c r="BA13" s="276"/>
      <c r="BB13" s="276" t="s">
        <v>49</v>
      </c>
      <c r="BC13" s="276" t="s">
        <v>49</v>
      </c>
      <c r="BD13" s="234" t="s">
        <v>50</v>
      </c>
      <c r="BE13" s="234" t="s">
        <v>49</v>
      </c>
      <c r="BF13" s="234" t="s">
        <v>49</v>
      </c>
      <c r="BG13" s="231" t="s">
        <v>163</v>
      </c>
      <c r="BH13" s="234" t="s">
        <v>49</v>
      </c>
      <c r="BI13" s="231" t="s">
        <v>163</v>
      </c>
      <c r="BJ13" s="234" t="s">
        <v>49</v>
      </c>
      <c r="BK13" s="234" t="s">
        <v>50</v>
      </c>
      <c r="BL13" s="268" t="s">
        <v>163</v>
      </c>
      <c r="BM13" s="277" t="s">
        <v>49</v>
      </c>
      <c r="BN13" s="272" t="s">
        <v>50</v>
      </c>
      <c r="BO13" s="277" t="s">
        <v>49</v>
      </c>
      <c r="BP13" s="277" t="s">
        <v>49</v>
      </c>
      <c r="BQ13" s="277" t="s">
        <v>49</v>
      </c>
      <c r="BR13" s="277" t="s">
        <v>49</v>
      </c>
      <c r="BS13" s="276" t="s">
        <v>49</v>
      </c>
      <c r="BT13" s="276" t="s">
        <v>49</v>
      </c>
      <c r="BU13" s="269" t="s">
        <v>49</v>
      </c>
      <c r="BV13" s="269" t="s">
        <v>163</v>
      </c>
      <c r="BW13" s="269" t="s">
        <v>49</v>
      </c>
      <c r="BX13" s="276" t="s">
        <v>49</v>
      </c>
      <c r="BY13" s="276" t="s">
        <v>49</v>
      </c>
      <c r="BZ13" s="276" t="s">
        <v>50</v>
      </c>
      <c r="CA13" s="277" t="s">
        <v>50</v>
      </c>
      <c r="CB13" s="269" t="s">
        <v>163</v>
      </c>
      <c r="CC13" s="276" t="s">
        <v>49</v>
      </c>
      <c r="CD13" s="234" t="s">
        <v>49</v>
      </c>
      <c r="CE13" s="234" t="s">
        <v>49</v>
      </c>
      <c r="CF13" s="234" t="s">
        <v>49</v>
      </c>
      <c r="CG13" s="234" t="s">
        <v>49</v>
      </c>
      <c r="CH13" s="234" t="s">
        <v>49</v>
      </c>
      <c r="CI13" s="234" t="s">
        <v>50</v>
      </c>
      <c r="CJ13" s="231" t="s">
        <v>163</v>
      </c>
      <c r="CK13" s="231" t="s">
        <v>163</v>
      </c>
      <c r="CL13" s="231" t="s">
        <v>163</v>
      </c>
      <c r="CM13" s="231" t="s">
        <v>163</v>
      </c>
      <c r="CN13" s="234" t="s">
        <v>49</v>
      </c>
      <c r="CO13" s="233" t="s">
        <v>49</v>
      </c>
      <c r="CP13" s="234" t="s">
        <v>50</v>
      </c>
      <c r="CQ13" s="188">
        <f>COUNTIF(D13:CP13,"SJ")</f>
        <v>3</v>
      </c>
      <c r="CR13" s="189">
        <f>COUNTIF(D13:CP13,"MP")</f>
        <v>9</v>
      </c>
      <c r="CS13" s="189">
        <f>COUNTIF(D13:CP13,"MS")</f>
        <v>0</v>
      </c>
      <c r="CT13" s="189">
        <f>COUNTIF(D13:CP13,"MPA")</f>
        <v>0</v>
      </c>
      <c r="CU13" s="189">
        <f t="shared" si="2"/>
        <v>12</v>
      </c>
      <c r="CV13" s="189">
        <f>COUNTIF(D13:CP13,"P")</f>
        <v>58</v>
      </c>
      <c r="CW13" s="189">
        <f t="shared" si="0"/>
        <v>70</v>
      </c>
      <c r="CX13" s="190">
        <f t="shared" si="1"/>
        <v>0.82857142857142863</v>
      </c>
    </row>
    <row r="14" spans="1:105">
      <c r="A14" s="38">
        <v>8</v>
      </c>
      <c r="B14" s="230" t="s">
        <v>161</v>
      </c>
      <c r="C14" s="230" t="s">
        <v>162</v>
      </c>
      <c r="D14" s="330" t="s">
        <v>163</v>
      </c>
      <c r="E14" s="233" t="s">
        <v>163</v>
      </c>
      <c r="F14" s="273" t="s">
        <v>108</v>
      </c>
      <c r="G14" s="272" t="s">
        <v>49</v>
      </c>
      <c r="H14" s="274" t="s">
        <v>49</v>
      </c>
      <c r="I14" s="275" t="s">
        <v>51</v>
      </c>
      <c r="J14" s="274" t="s">
        <v>50</v>
      </c>
      <c r="K14" s="274" t="s">
        <v>49</v>
      </c>
      <c r="L14" s="274" t="s">
        <v>108</v>
      </c>
      <c r="M14" s="275" t="s">
        <v>49</v>
      </c>
      <c r="N14" s="274" t="s">
        <v>49</v>
      </c>
      <c r="O14" s="275" t="s">
        <v>49</v>
      </c>
      <c r="P14" s="273" t="s">
        <v>50</v>
      </c>
      <c r="Q14" s="273" t="s">
        <v>163</v>
      </c>
      <c r="R14" s="273" t="s">
        <v>163</v>
      </c>
      <c r="S14" s="233" t="s">
        <v>50</v>
      </c>
      <c r="T14" s="233" t="s">
        <v>49</v>
      </c>
      <c r="U14" s="233" t="s">
        <v>108</v>
      </c>
      <c r="V14" s="233" t="s">
        <v>49</v>
      </c>
      <c r="W14" s="233" t="s">
        <v>49</v>
      </c>
      <c r="X14" s="233" t="s">
        <v>49</v>
      </c>
      <c r="Y14" s="233" t="s">
        <v>49</v>
      </c>
      <c r="Z14" s="233" t="s">
        <v>108</v>
      </c>
      <c r="AA14" s="233" t="s">
        <v>49</v>
      </c>
      <c r="AB14" s="233" t="s">
        <v>108</v>
      </c>
      <c r="AC14" s="233" t="s">
        <v>49</v>
      </c>
      <c r="AD14" s="233" t="s">
        <v>49</v>
      </c>
      <c r="AE14" s="233" t="s">
        <v>49</v>
      </c>
      <c r="AF14" s="233" t="s">
        <v>49</v>
      </c>
      <c r="AG14" s="233" t="s">
        <v>49</v>
      </c>
      <c r="AH14" s="233" t="s">
        <v>108</v>
      </c>
      <c r="AI14" s="233" t="s">
        <v>49</v>
      </c>
      <c r="AJ14" s="232" t="s">
        <v>163</v>
      </c>
      <c r="AK14" s="233" t="s">
        <v>49</v>
      </c>
      <c r="AL14" s="233" t="s">
        <v>49</v>
      </c>
      <c r="AM14" s="273" t="s">
        <v>49</v>
      </c>
      <c r="AN14" s="273" t="s">
        <v>50</v>
      </c>
      <c r="AO14" s="273" t="s">
        <v>49</v>
      </c>
      <c r="AP14" s="273" t="s">
        <v>49</v>
      </c>
      <c r="AQ14" s="273" t="s">
        <v>49</v>
      </c>
      <c r="AR14" s="273" t="s">
        <v>49</v>
      </c>
      <c r="AS14" s="273"/>
      <c r="AT14" s="273"/>
      <c r="AU14" s="273"/>
      <c r="AV14" s="273"/>
      <c r="AW14" s="273"/>
      <c r="AX14" s="273"/>
      <c r="AY14" s="273"/>
      <c r="AZ14" s="273"/>
      <c r="BA14" s="273"/>
      <c r="BB14" s="273" t="s">
        <v>49</v>
      </c>
      <c r="BC14" s="273" t="s">
        <v>50</v>
      </c>
      <c r="BD14" s="233" t="s">
        <v>49</v>
      </c>
      <c r="BE14" s="233" t="s">
        <v>50</v>
      </c>
      <c r="BF14" s="233" t="s">
        <v>49</v>
      </c>
      <c r="BG14" s="231" t="s">
        <v>163</v>
      </c>
      <c r="BH14" s="233" t="s">
        <v>49</v>
      </c>
      <c r="BI14" s="231" t="s">
        <v>163</v>
      </c>
      <c r="BJ14" s="233" t="s">
        <v>49</v>
      </c>
      <c r="BK14" s="233" t="s">
        <v>49</v>
      </c>
      <c r="BL14" s="268" t="s">
        <v>163</v>
      </c>
      <c r="BM14" s="272" t="s">
        <v>49</v>
      </c>
      <c r="BN14" s="272" t="s">
        <v>49</v>
      </c>
      <c r="BO14" s="272" t="s">
        <v>49</v>
      </c>
      <c r="BP14" s="272" t="s">
        <v>49</v>
      </c>
      <c r="BQ14" s="272" t="s">
        <v>50</v>
      </c>
      <c r="BR14" s="272" t="s">
        <v>51</v>
      </c>
      <c r="BS14" s="273" t="s">
        <v>49</v>
      </c>
      <c r="BT14" s="273" t="s">
        <v>49</v>
      </c>
      <c r="BU14" s="269" t="s">
        <v>49</v>
      </c>
      <c r="BV14" s="269" t="s">
        <v>163</v>
      </c>
      <c r="BW14" s="269" t="s">
        <v>49</v>
      </c>
      <c r="BX14" s="273" t="s">
        <v>49</v>
      </c>
      <c r="BY14" s="273" t="s">
        <v>49</v>
      </c>
      <c r="BZ14" s="273" t="s">
        <v>49</v>
      </c>
      <c r="CA14" s="272" t="s">
        <v>50</v>
      </c>
      <c r="CB14" s="269" t="s">
        <v>163</v>
      </c>
      <c r="CC14" s="273" t="s">
        <v>49</v>
      </c>
      <c r="CD14" s="233" t="s">
        <v>49</v>
      </c>
      <c r="CE14" s="233" t="s">
        <v>51</v>
      </c>
      <c r="CF14" s="233" t="s">
        <v>49</v>
      </c>
      <c r="CG14" s="233" t="s">
        <v>49</v>
      </c>
      <c r="CH14" s="233" t="s">
        <v>49</v>
      </c>
      <c r="CI14" s="233" t="s">
        <v>50</v>
      </c>
      <c r="CJ14" s="231" t="s">
        <v>163</v>
      </c>
      <c r="CK14" s="231" t="s">
        <v>163</v>
      </c>
      <c r="CL14" s="231" t="s">
        <v>163</v>
      </c>
      <c r="CM14" s="231" t="s">
        <v>163</v>
      </c>
      <c r="CN14" s="233" t="s">
        <v>49</v>
      </c>
      <c r="CO14" s="233" t="s">
        <v>49</v>
      </c>
      <c r="CP14" s="233" t="s">
        <v>49</v>
      </c>
      <c r="CQ14" s="188">
        <f>COUNTIF(D14:CP14,"SJ")</f>
        <v>6</v>
      </c>
      <c r="CR14" s="189">
        <f>COUNTIF(D14:CP14,"MP")</f>
        <v>9</v>
      </c>
      <c r="CS14" s="189">
        <f>COUNTIF(D14:CP14,"MS")</f>
        <v>0</v>
      </c>
      <c r="CT14" s="189">
        <f>COUNTIF(D14:CP14,"MPA")</f>
        <v>3</v>
      </c>
      <c r="CU14" s="189">
        <f t="shared" si="2"/>
        <v>18</v>
      </c>
      <c r="CV14" s="189">
        <f>COUNTIF(D14:CP14,"P")</f>
        <v>50</v>
      </c>
      <c r="CW14" s="189">
        <f t="shared" si="0"/>
        <v>68</v>
      </c>
      <c r="CX14" s="190">
        <f t="shared" si="1"/>
        <v>0.73529411764705888</v>
      </c>
    </row>
    <row r="15" spans="1:105">
      <c r="A15" s="38">
        <v>9</v>
      </c>
      <c r="B15" s="230" t="s">
        <v>132</v>
      </c>
      <c r="C15" s="230" t="s">
        <v>122</v>
      </c>
      <c r="D15" s="330" t="s">
        <v>49</v>
      </c>
      <c r="E15" s="233" t="s">
        <v>49</v>
      </c>
      <c r="F15" s="273" t="s">
        <v>49</v>
      </c>
      <c r="G15" s="272" t="s">
        <v>50</v>
      </c>
      <c r="H15" s="274" t="s">
        <v>50</v>
      </c>
      <c r="I15" s="275" t="s">
        <v>49</v>
      </c>
      <c r="J15" s="274" t="s">
        <v>108</v>
      </c>
      <c r="K15" s="274" t="s">
        <v>108</v>
      </c>
      <c r="L15" s="274" t="s">
        <v>49</v>
      </c>
      <c r="M15" s="275" t="s">
        <v>51</v>
      </c>
      <c r="N15" s="274" t="s">
        <v>49</v>
      </c>
      <c r="O15" s="275" t="s">
        <v>49</v>
      </c>
      <c r="P15" s="273" t="s">
        <v>49</v>
      </c>
      <c r="Q15" s="273" t="s">
        <v>163</v>
      </c>
      <c r="R15" s="273" t="s">
        <v>163</v>
      </c>
      <c r="S15" s="233" t="s">
        <v>49</v>
      </c>
      <c r="T15" s="233" t="s">
        <v>108</v>
      </c>
      <c r="U15" s="233" t="s">
        <v>49</v>
      </c>
      <c r="V15" s="233" t="s">
        <v>49</v>
      </c>
      <c r="W15" s="233" t="s">
        <v>49</v>
      </c>
      <c r="X15" s="233" t="s">
        <v>108</v>
      </c>
      <c r="Y15" s="233" t="s">
        <v>51</v>
      </c>
      <c r="Z15" s="233" t="s">
        <v>108</v>
      </c>
      <c r="AA15" s="233" t="s">
        <v>49</v>
      </c>
      <c r="AB15" s="233" t="s">
        <v>49</v>
      </c>
      <c r="AC15" s="233" t="s">
        <v>49</v>
      </c>
      <c r="AD15" s="233" t="s">
        <v>49</v>
      </c>
      <c r="AE15" s="233" t="s">
        <v>49</v>
      </c>
      <c r="AF15" s="233" t="s">
        <v>49</v>
      </c>
      <c r="AG15" s="233" t="s">
        <v>108</v>
      </c>
      <c r="AH15" s="233" t="s">
        <v>49</v>
      </c>
      <c r="AI15" s="233" t="s">
        <v>49</v>
      </c>
      <c r="AJ15" s="232" t="s">
        <v>163</v>
      </c>
      <c r="AK15" s="233" t="s">
        <v>108</v>
      </c>
      <c r="AL15" s="233" t="s">
        <v>49</v>
      </c>
      <c r="AM15" s="273" t="s">
        <v>108</v>
      </c>
      <c r="AN15" s="273" t="s">
        <v>108</v>
      </c>
      <c r="AO15" s="273" t="s">
        <v>49</v>
      </c>
      <c r="AP15" s="273" t="s">
        <v>49</v>
      </c>
      <c r="AQ15" s="273" t="s">
        <v>49</v>
      </c>
      <c r="AR15" s="273" t="s">
        <v>49</v>
      </c>
      <c r="AS15" s="273"/>
      <c r="AT15" s="273"/>
      <c r="AU15" s="273"/>
      <c r="AV15" s="273"/>
      <c r="AW15" s="273"/>
      <c r="AX15" s="273"/>
      <c r="AY15" s="273"/>
      <c r="AZ15" s="273"/>
      <c r="BA15" s="273"/>
      <c r="BB15" s="273" t="s">
        <v>49</v>
      </c>
      <c r="BC15" s="273" t="s">
        <v>49</v>
      </c>
      <c r="BD15" s="233" t="s">
        <v>50</v>
      </c>
      <c r="BE15" s="233" t="s">
        <v>49</v>
      </c>
      <c r="BF15" s="233" t="s">
        <v>51</v>
      </c>
      <c r="BG15" s="231" t="s">
        <v>163</v>
      </c>
      <c r="BH15" s="233" t="s">
        <v>49</v>
      </c>
      <c r="BI15" s="231" t="s">
        <v>163</v>
      </c>
      <c r="BJ15" s="233" t="s">
        <v>49</v>
      </c>
      <c r="BK15" s="233" t="s">
        <v>50</v>
      </c>
      <c r="BL15" s="268" t="s">
        <v>163</v>
      </c>
      <c r="BM15" s="272" t="s">
        <v>49</v>
      </c>
      <c r="BN15" s="272" t="s">
        <v>49</v>
      </c>
      <c r="BO15" s="272" t="s">
        <v>108</v>
      </c>
      <c r="BP15" s="272" t="s">
        <v>49</v>
      </c>
      <c r="BQ15" s="272" t="s">
        <v>49</v>
      </c>
      <c r="BR15" s="272" t="s">
        <v>50</v>
      </c>
      <c r="BS15" s="273" t="s">
        <v>50</v>
      </c>
      <c r="BT15" s="273" t="s">
        <v>49</v>
      </c>
      <c r="BU15" s="269" t="s">
        <v>49</v>
      </c>
      <c r="BV15" s="269" t="s">
        <v>163</v>
      </c>
      <c r="BW15" s="269" t="s">
        <v>49</v>
      </c>
      <c r="BX15" s="273" t="s">
        <v>49</v>
      </c>
      <c r="BY15" s="273" t="s">
        <v>49</v>
      </c>
      <c r="BZ15" s="273" t="s">
        <v>49</v>
      </c>
      <c r="CA15" s="272" t="s">
        <v>49</v>
      </c>
      <c r="CB15" s="269" t="s">
        <v>163</v>
      </c>
      <c r="CC15" s="273" t="s">
        <v>51</v>
      </c>
      <c r="CD15" s="233" t="s">
        <v>49</v>
      </c>
      <c r="CE15" s="233" t="s">
        <v>51</v>
      </c>
      <c r="CF15" s="233" t="s">
        <v>50</v>
      </c>
      <c r="CG15" s="233" t="s">
        <v>49</v>
      </c>
      <c r="CH15" s="233" t="s">
        <v>50</v>
      </c>
      <c r="CI15" s="233" t="s">
        <v>49</v>
      </c>
      <c r="CJ15" s="231" t="s">
        <v>163</v>
      </c>
      <c r="CK15" s="231" t="s">
        <v>163</v>
      </c>
      <c r="CL15" s="231" t="s">
        <v>163</v>
      </c>
      <c r="CM15" s="231" t="s">
        <v>163</v>
      </c>
      <c r="CN15" s="233" t="s">
        <v>49</v>
      </c>
      <c r="CO15" s="233" t="s">
        <v>49</v>
      </c>
      <c r="CP15" s="233" t="s">
        <v>49</v>
      </c>
      <c r="CQ15" s="188">
        <f>COUNTIF(D15:CP15,"SJ")</f>
        <v>10</v>
      </c>
      <c r="CR15" s="189">
        <f>COUNTIF(D15:CP15,"MP")</f>
        <v>8</v>
      </c>
      <c r="CS15" s="189">
        <f>COUNTIF(D15:CP15,"MS")</f>
        <v>0</v>
      </c>
      <c r="CT15" s="189">
        <f>COUNTIF(D15:CP15,"MPA")</f>
        <v>5</v>
      </c>
      <c r="CU15" s="189">
        <f t="shared" si="2"/>
        <v>23</v>
      </c>
      <c r="CV15" s="189">
        <f>COUNTIF(D15:CP15,"P")</f>
        <v>47</v>
      </c>
      <c r="CW15" s="189">
        <f t="shared" si="0"/>
        <v>70</v>
      </c>
      <c r="CX15" s="190">
        <f t="shared" si="1"/>
        <v>0.67142857142857137</v>
      </c>
    </row>
    <row r="16" spans="1:105">
      <c r="A16" s="38">
        <v>10</v>
      </c>
      <c r="B16" s="230" t="s">
        <v>133</v>
      </c>
      <c r="C16" s="230" t="s">
        <v>143</v>
      </c>
      <c r="D16" s="330" t="s">
        <v>49</v>
      </c>
      <c r="E16" s="233" t="s">
        <v>49</v>
      </c>
      <c r="F16" s="273" t="s">
        <v>49</v>
      </c>
      <c r="G16" s="272" t="s">
        <v>49</v>
      </c>
      <c r="H16" s="272" t="s">
        <v>49</v>
      </c>
      <c r="I16" s="273" t="s">
        <v>49</v>
      </c>
      <c r="J16" s="272" t="s">
        <v>49</v>
      </c>
      <c r="K16" s="272" t="s">
        <v>49</v>
      </c>
      <c r="L16" s="272" t="s">
        <v>49</v>
      </c>
      <c r="M16" s="273" t="s">
        <v>49</v>
      </c>
      <c r="N16" s="274" t="s">
        <v>49</v>
      </c>
      <c r="O16" s="275" t="s">
        <v>49</v>
      </c>
      <c r="P16" s="273" t="s">
        <v>49</v>
      </c>
      <c r="Q16" s="273" t="s">
        <v>163</v>
      </c>
      <c r="R16" s="273" t="s">
        <v>163</v>
      </c>
      <c r="S16" s="233" t="s">
        <v>49</v>
      </c>
      <c r="T16" s="233" t="s">
        <v>49</v>
      </c>
      <c r="U16" s="233" t="s">
        <v>49</v>
      </c>
      <c r="V16" s="233" t="s">
        <v>49</v>
      </c>
      <c r="W16" s="233" t="s">
        <v>49</v>
      </c>
      <c r="X16" s="233" t="s">
        <v>49</v>
      </c>
      <c r="Y16" s="233" t="s">
        <v>49</v>
      </c>
      <c r="Z16" s="233" t="s">
        <v>49</v>
      </c>
      <c r="AA16" s="233" t="s">
        <v>49</v>
      </c>
      <c r="AB16" s="233" t="s">
        <v>49</v>
      </c>
      <c r="AC16" s="233" t="s">
        <v>49</v>
      </c>
      <c r="AD16" s="233" t="s">
        <v>49</v>
      </c>
      <c r="AE16" s="233" t="s">
        <v>49</v>
      </c>
      <c r="AF16" s="233" t="s">
        <v>49</v>
      </c>
      <c r="AG16" s="233" t="s">
        <v>49</v>
      </c>
      <c r="AH16" s="233" t="s">
        <v>49</v>
      </c>
      <c r="AI16" s="233" t="s">
        <v>49</v>
      </c>
      <c r="AJ16" s="232" t="s">
        <v>163</v>
      </c>
      <c r="AK16" s="233" t="s">
        <v>49</v>
      </c>
      <c r="AL16" s="233" t="s">
        <v>49</v>
      </c>
      <c r="AM16" s="273" t="s">
        <v>49</v>
      </c>
      <c r="AN16" s="273" t="s">
        <v>49</v>
      </c>
      <c r="AO16" s="273" t="s">
        <v>49</v>
      </c>
      <c r="AP16" s="273" t="s">
        <v>49</v>
      </c>
      <c r="AQ16" s="273" t="s">
        <v>49</v>
      </c>
      <c r="AR16" s="273" t="s">
        <v>49</v>
      </c>
      <c r="AS16" s="273"/>
      <c r="AT16" s="273"/>
      <c r="AU16" s="273"/>
      <c r="AV16" s="273"/>
      <c r="AW16" s="273"/>
      <c r="AX16" s="273"/>
      <c r="AY16" s="273"/>
      <c r="AZ16" s="273"/>
      <c r="BA16" s="273"/>
      <c r="BB16" s="273" t="s">
        <v>49</v>
      </c>
      <c r="BC16" s="273" t="s">
        <v>49</v>
      </c>
      <c r="BD16" s="233" t="s">
        <v>108</v>
      </c>
      <c r="BE16" s="233" t="s">
        <v>49</v>
      </c>
      <c r="BF16" s="233" t="s">
        <v>49</v>
      </c>
      <c r="BG16" s="231" t="s">
        <v>163</v>
      </c>
      <c r="BH16" s="233" t="s">
        <v>49</v>
      </c>
      <c r="BI16" s="231" t="s">
        <v>163</v>
      </c>
      <c r="BJ16" s="233" t="s">
        <v>49</v>
      </c>
      <c r="BK16" s="233" t="s">
        <v>49</v>
      </c>
      <c r="BL16" s="268" t="s">
        <v>163</v>
      </c>
      <c r="BM16" s="272" t="s">
        <v>50</v>
      </c>
      <c r="BN16" s="272" t="s">
        <v>49</v>
      </c>
      <c r="BO16" s="272" t="s">
        <v>49</v>
      </c>
      <c r="BP16" s="272" t="s">
        <v>49</v>
      </c>
      <c r="BQ16" s="272" t="s">
        <v>49</v>
      </c>
      <c r="BR16" s="272" t="s">
        <v>49</v>
      </c>
      <c r="BS16" s="273" t="s">
        <v>49</v>
      </c>
      <c r="BT16" s="273" t="s">
        <v>49</v>
      </c>
      <c r="BU16" s="269" t="s">
        <v>49</v>
      </c>
      <c r="BV16" s="269" t="s">
        <v>163</v>
      </c>
      <c r="BW16" s="269" t="s">
        <v>49</v>
      </c>
      <c r="BX16" s="273" t="s">
        <v>52</v>
      </c>
      <c r="BY16" s="273" t="s">
        <v>52</v>
      </c>
      <c r="BZ16" s="273" t="s">
        <v>49</v>
      </c>
      <c r="CA16" s="272" t="s">
        <v>49</v>
      </c>
      <c r="CB16" s="269" t="s">
        <v>163</v>
      </c>
      <c r="CC16" s="273" t="s">
        <v>49</v>
      </c>
      <c r="CD16" s="233" t="s">
        <v>49</v>
      </c>
      <c r="CE16" s="233" t="s">
        <v>51</v>
      </c>
      <c r="CF16" s="233" t="s">
        <v>49</v>
      </c>
      <c r="CG16" s="233" t="s">
        <v>108</v>
      </c>
      <c r="CH16" s="233" t="s">
        <v>50</v>
      </c>
      <c r="CI16" s="233" t="s">
        <v>49</v>
      </c>
      <c r="CJ16" s="231" t="s">
        <v>163</v>
      </c>
      <c r="CK16" s="231" t="s">
        <v>163</v>
      </c>
      <c r="CL16" s="231" t="s">
        <v>163</v>
      </c>
      <c r="CM16" s="231" t="s">
        <v>163</v>
      </c>
      <c r="CN16" s="233" t="s">
        <v>49</v>
      </c>
      <c r="CO16" s="233" t="s">
        <v>49</v>
      </c>
      <c r="CP16" s="233" t="s">
        <v>49</v>
      </c>
      <c r="CQ16" s="188">
        <f>COUNTIF(D16:CP16,"SJ")</f>
        <v>2</v>
      </c>
      <c r="CR16" s="189">
        <f>COUNTIF(D16:CP16,"MP")</f>
        <v>2</v>
      </c>
      <c r="CS16" s="189">
        <f>COUNTIF(D16:CP16,"MS")</f>
        <v>2</v>
      </c>
      <c r="CT16" s="189">
        <f>COUNTIF(D16:CP16,"MPA")</f>
        <v>1</v>
      </c>
      <c r="CU16" s="189">
        <f t="shared" si="2"/>
        <v>7</v>
      </c>
      <c r="CV16" s="189">
        <f>COUNTIF(D16:CP16,"P")</f>
        <v>63</v>
      </c>
      <c r="CW16" s="189">
        <f t="shared" si="0"/>
        <v>70</v>
      </c>
      <c r="CX16" s="190">
        <f t="shared" si="1"/>
        <v>0.9</v>
      </c>
    </row>
    <row r="17" spans="1:102">
      <c r="A17" s="38">
        <v>11</v>
      </c>
      <c r="B17" s="230" t="s">
        <v>135</v>
      </c>
      <c r="C17" s="230" t="s">
        <v>12</v>
      </c>
      <c r="D17" s="330" t="s">
        <v>49</v>
      </c>
      <c r="E17" s="233" t="s">
        <v>49</v>
      </c>
      <c r="F17" s="273" t="s">
        <v>108</v>
      </c>
      <c r="G17" s="272" t="s">
        <v>49</v>
      </c>
      <c r="H17" s="274" t="s">
        <v>50</v>
      </c>
      <c r="I17" s="275" t="s">
        <v>49</v>
      </c>
      <c r="J17" s="274" t="s">
        <v>108</v>
      </c>
      <c r="K17" s="274" t="s">
        <v>49</v>
      </c>
      <c r="L17" s="274" t="s">
        <v>108</v>
      </c>
      <c r="M17" s="275" t="s">
        <v>108</v>
      </c>
      <c r="N17" s="274" t="s">
        <v>49</v>
      </c>
      <c r="O17" s="275" t="s">
        <v>49</v>
      </c>
      <c r="P17" s="273" t="s">
        <v>49</v>
      </c>
      <c r="Q17" s="273" t="s">
        <v>163</v>
      </c>
      <c r="R17" s="273" t="s">
        <v>163</v>
      </c>
      <c r="S17" s="233" t="s">
        <v>50</v>
      </c>
      <c r="T17" s="233" t="s">
        <v>108</v>
      </c>
      <c r="U17" s="233" t="s">
        <v>108</v>
      </c>
      <c r="V17" s="233" t="s">
        <v>108</v>
      </c>
      <c r="W17" s="233" t="s">
        <v>108</v>
      </c>
      <c r="X17" s="233" t="s">
        <v>108</v>
      </c>
      <c r="Y17" s="233" t="s">
        <v>50</v>
      </c>
      <c r="Z17" s="233" t="s">
        <v>108</v>
      </c>
      <c r="AA17" s="233" t="s">
        <v>49</v>
      </c>
      <c r="AB17" s="233" t="s">
        <v>108</v>
      </c>
      <c r="AC17" s="233" t="s">
        <v>108</v>
      </c>
      <c r="AD17" s="233" t="s">
        <v>108</v>
      </c>
      <c r="AE17" s="233" t="s">
        <v>108</v>
      </c>
      <c r="AF17" s="237" t="s">
        <v>108</v>
      </c>
      <c r="AG17" s="233" t="s">
        <v>50</v>
      </c>
      <c r="AH17" s="233" t="s">
        <v>108</v>
      </c>
      <c r="AI17" s="233" t="s">
        <v>49</v>
      </c>
      <c r="AJ17" s="232" t="s">
        <v>163</v>
      </c>
      <c r="AK17" s="233" t="s">
        <v>108</v>
      </c>
      <c r="AL17" s="233" t="s">
        <v>49</v>
      </c>
      <c r="AM17" s="273" t="s">
        <v>108</v>
      </c>
      <c r="AN17" s="273" t="s">
        <v>49</v>
      </c>
      <c r="AO17" s="273" t="s">
        <v>108</v>
      </c>
      <c r="AP17" s="273" t="s">
        <v>108</v>
      </c>
      <c r="AQ17" s="273" t="s">
        <v>49</v>
      </c>
      <c r="AR17" s="273" t="s">
        <v>49</v>
      </c>
      <c r="AS17" s="273"/>
      <c r="AT17" s="273"/>
      <c r="AU17" s="273"/>
      <c r="AV17" s="273"/>
      <c r="AW17" s="273"/>
      <c r="AX17" s="273"/>
      <c r="AY17" s="273"/>
      <c r="AZ17" s="273"/>
      <c r="BA17" s="273"/>
      <c r="BB17" s="273" t="s">
        <v>49</v>
      </c>
      <c r="BC17" s="273" t="s">
        <v>50</v>
      </c>
      <c r="BD17" s="233" t="s">
        <v>49</v>
      </c>
      <c r="BE17" s="233" t="s">
        <v>108</v>
      </c>
      <c r="BF17" s="233" t="s">
        <v>49</v>
      </c>
      <c r="BG17" s="231" t="s">
        <v>163</v>
      </c>
      <c r="BH17" s="233" t="s">
        <v>49</v>
      </c>
      <c r="BI17" s="231" t="s">
        <v>163</v>
      </c>
      <c r="BJ17" s="233" t="s">
        <v>108</v>
      </c>
      <c r="BK17" s="233" t="s">
        <v>49</v>
      </c>
      <c r="BL17" s="268" t="s">
        <v>163</v>
      </c>
      <c r="BM17" s="272" t="s">
        <v>49</v>
      </c>
      <c r="BN17" s="272" t="s">
        <v>49</v>
      </c>
      <c r="BO17" s="272" t="s">
        <v>108</v>
      </c>
      <c r="BP17" s="272" t="s">
        <v>108</v>
      </c>
      <c r="BQ17" s="272" t="s">
        <v>108</v>
      </c>
      <c r="BR17" s="272" t="s">
        <v>49</v>
      </c>
      <c r="BS17" s="273" t="s">
        <v>49</v>
      </c>
      <c r="BT17" s="273" t="s">
        <v>49</v>
      </c>
      <c r="BU17" s="269" t="s">
        <v>108</v>
      </c>
      <c r="BV17" s="269" t="s">
        <v>163</v>
      </c>
      <c r="BW17" s="269" t="s">
        <v>49</v>
      </c>
      <c r="BX17" s="273" t="s">
        <v>108</v>
      </c>
      <c r="BY17" s="273" t="s">
        <v>108</v>
      </c>
      <c r="BZ17" s="273" t="s">
        <v>108</v>
      </c>
      <c r="CA17" s="272" t="s">
        <v>49</v>
      </c>
      <c r="CB17" s="269" t="s">
        <v>163</v>
      </c>
      <c r="CC17" s="273" t="s">
        <v>49</v>
      </c>
      <c r="CD17" s="233" t="s">
        <v>108</v>
      </c>
      <c r="CE17" s="233" t="s">
        <v>108</v>
      </c>
      <c r="CF17" s="233" t="s">
        <v>108</v>
      </c>
      <c r="CG17" s="233" t="s">
        <v>49</v>
      </c>
      <c r="CH17" s="233" t="s">
        <v>49</v>
      </c>
      <c r="CI17" s="233" t="s">
        <v>108</v>
      </c>
      <c r="CJ17" s="231" t="s">
        <v>163</v>
      </c>
      <c r="CK17" s="231" t="s">
        <v>163</v>
      </c>
      <c r="CL17" s="231" t="s">
        <v>163</v>
      </c>
      <c r="CM17" s="231" t="s">
        <v>163</v>
      </c>
      <c r="CN17" s="233" t="s">
        <v>49</v>
      </c>
      <c r="CO17" s="233" t="s">
        <v>49</v>
      </c>
      <c r="CP17" s="233" t="s">
        <v>49</v>
      </c>
      <c r="CQ17" s="188">
        <f>COUNTIF(D17:CP17,"SJ")</f>
        <v>33</v>
      </c>
      <c r="CR17" s="189">
        <f>COUNTIF(D17:CP17,"MP")</f>
        <v>5</v>
      </c>
      <c r="CS17" s="189">
        <f>COUNTIF(D17:CP17,"MS")</f>
        <v>0</v>
      </c>
      <c r="CT17" s="189">
        <f>COUNTIF(D17:CP17,"MPA")</f>
        <v>0</v>
      </c>
      <c r="CU17" s="189">
        <f>SUM(CQ17:CT17)</f>
        <v>38</v>
      </c>
      <c r="CV17" s="189">
        <f>COUNTIF(D17:CP17,"P")</f>
        <v>32</v>
      </c>
      <c r="CW17" s="189">
        <f>SUM(CU17:CV17)</f>
        <v>70</v>
      </c>
      <c r="CX17" s="190">
        <f t="shared" si="1"/>
        <v>0.45714285714285713</v>
      </c>
    </row>
    <row r="18" spans="1:102">
      <c r="A18" s="38">
        <v>12</v>
      </c>
      <c r="B18" s="230" t="s">
        <v>136</v>
      </c>
      <c r="C18" s="230" t="s">
        <v>145</v>
      </c>
      <c r="D18" s="330" t="s">
        <v>49</v>
      </c>
      <c r="E18" s="233" t="s">
        <v>49</v>
      </c>
      <c r="F18" s="273" t="s">
        <v>49</v>
      </c>
      <c r="G18" s="272" t="s">
        <v>49</v>
      </c>
      <c r="H18" s="274" t="s">
        <v>49</v>
      </c>
      <c r="I18" s="275" t="s">
        <v>49</v>
      </c>
      <c r="J18" s="274" t="s">
        <v>49</v>
      </c>
      <c r="K18" s="275" t="s">
        <v>49</v>
      </c>
      <c r="L18" s="274" t="s">
        <v>49</v>
      </c>
      <c r="M18" s="275" t="s">
        <v>49</v>
      </c>
      <c r="N18" s="274" t="s">
        <v>49</v>
      </c>
      <c r="O18" s="369" t="s">
        <v>50</v>
      </c>
      <c r="P18" s="370" t="s">
        <v>49</v>
      </c>
      <c r="Q18" s="370" t="s">
        <v>163</v>
      </c>
      <c r="R18" s="370" t="s">
        <v>163</v>
      </c>
      <c r="S18" s="371" t="s">
        <v>49</v>
      </c>
      <c r="T18" s="371" t="s">
        <v>49</v>
      </c>
      <c r="U18" s="371" t="s">
        <v>49</v>
      </c>
      <c r="V18" s="371" t="s">
        <v>49</v>
      </c>
      <c r="W18" s="371" t="s">
        <v>49</v>
      </c>
      <c r="X18" s="371" t="s">
        <v>49</v>
      </c>
      <c r="Y18" s="371" t="s">
        <v>49</v>
      </c>
      <c r="Z18" s="371" t="s">
        <v>49</v>
      </c>
      <c r="AA18" s="371" t="s">
        <v>49</v>
      </c>
      <c r="AB18" s="371" t="s">
        <v>49</v>
      </c>
      <c r="AC18" s="233" t="s">
        <v>49</v>
      </c>
      <c r="AD18" s="233" t="s">
        <v>108</v>
      </c>
      <c r="AE18" s="233" t="s">
        <v>49</v>
      </c>
      <c r="AF18" s="233" t="s">
        <v>49</v>
      </c>
      <c r="AG18" s="233" t="s">
        <v>49</v>
      </c>
      <c r="AH18" s="233" t="s">
        <v>49</v>
      </c>
      <c r="AI18" s="233" t="s">
        <v>49</v>
      </c>
      <c r="AJ18" s="232" t="s">
        <v>163</v>
      </c>
      <c r="AK18" s="233" t="s">
        <v>49</v>
      </c>
      <c r="AL18" s="233" t="s">
        <v>49</v>
      </c>
      <c r="AM18" s="273" t="s">
        <v>49</v>
      </c>
      <c r="AN18" s="273" t="s">
        <v>49</v>
      </c>
      <c r="AO18" s="273" t="s">
        <v>49</v>
      </c>
      <c r="AP18" s="273" t="s">
        <v>49</v>
      </c>
      <c r="AQ18" s="273" t="s">
        <v>49</v>
      </c>
      <c r="AR18" s="273" t="s">
        <v>49</v>
      </c>
      <c r="AS18" s="273"/>
      <c r="AT18" s="273"/>
      <c r="AU18" s="273"/>
      <c r="AV18" s="273"/>
      <c r="AW18" s="273"/>
      <c r="AX18" s="273"/>
      <c r="AY18" s="273"/>
      <c r="AZ18" s="273"/>
      <c r="BA18" s="273"/>
      <c r="BB18" s="273" t="s">
        <v>49</v>
      </c>
      <c r="BC18" s="273" t="s">
        <v>49</v>
      </c>
      <c r="BD18" s="233" t="s">
        <v>108</v>
      </c>
      <c r="BE18" s="233" t="s">
        <v>49</v>
      </c>
      <c r="BF18" s="233" t="s">
        <v>49</v>
      </c>
      <c r="BG18" s="231" t="s">
        <v>163</v>
      </c>
      <c r="BH18" s="233" t="s">
        <v>49</v>
      </c>
      <c r="BI18" s="231" t="s">
        <v>163</v>
      </c>
      <c r="BJ18" s="233" t="s">
        <v>49</v>
      </c>
      <c r="BK18" s="233" t="s">
        <v>49</v>
      </c>
      <c r="BL18" s="268" t="s">
        <v>163</v>
      </c>
      <c r="BM18" s="272" t="s">
        <v>49</v>
      </c>
      <c r="BN18" s="272" t="s">
        <v>49</v>
      </c>
      <c r="BO18" s="272" t="s">
        <v>49</v>
      </c>
      <c r="BP18" s="272" t="s">
        <v>49</v>
      </c>
      <c r="BQ18" s="272" t="s">
        <v>49</v>
      </c>
      <c r="BR18" s="272" t="s">
        <v>49</v>
      </c>
      <c r="BS18" s="273" t="s">
        <v>50</v>
      </c>
      <c r="BT18" s="273" t="s">
        <v>49</v>
      </c>
      <c r="BU18" s="269" t="s">
        <v>49</v>
      </c>
      <c r="BV18" s="269" t="s">
        <v>163</v>
      </c>
      <c r="BW18" s="269" t="s">
        <v>49</v>
      </c>
      <c r="BX18" s="273" t="s">
        <v>49</v>
      </c>
      <c r="BY18" s="273" t="s">
        <v>49</v>
      </c>
      <c r="BZ18" s="273" t="s">
        <v>49</v>
      </c>
      <c r="CA18" s="272" t="s">
        <v>49</v>
      </c>
      <c r="CB18" s="269" t="s">
        <v>163</v>
      </c>
      <c r="CC18" s="273" t="s">
        <v>52</v>
      </c>
      <c r="CD18" s="233" t="s">
        <v>52</v>
      </c>
      <c r="CE18" s="233" t="s">
        <v>52</v>
      </c>
      <c r="CF18" s="233" t="s">
        <v>49</v>
      </c>
      <c r="CG18" s="233" t="s">
        <v>49</v>
      </c>
      <c r="CH18" s="233" t="s">
        <v>49</v>
      </c>
      <c r="CI18" s="233" t="s">
        <v>49</v>
      </c>
      <c r="CJ18" s="231" t="s">
        <v>163</v>
      </c>
      <c r="CK18" s="231" t="s">
        <v>163</v>
      </c>
      <c r="CL18" s="231" t="s">
        <v>163</v>
      </c>
      <c r="CM18" s="231" t="s">
        <v>163</v>
      </c>
      <c r="CN18" s="233" t="s">
        <v>49</v>
      </c>
      <c r="CO18" s="233" t="s">
        <v>49</v>
      </c>
      <c r="CP18" s="233" t="s">
        <v>49</v>
      </c>
      <c r="CQ18" s="188">
        <f>COUNTIF(D18:CP18,"SJ")</f>
        <v>2</v>
      </c>
      <c r="CR18" s="189">
        <f>COUNTIF(D18:CP18,"MP")</f>
        <v>2</v>
      </c>
      <c r="CS18" s="189">
        <f>COUNTIF(D18:CP18,"MS")</f>
        <v>3</v>
      </c>
      <c r="CT18" s="189">
        <f>COUNTIF(D18:CP18,"MPA")</f>
        <v>0</v>
      </c>
      <c r="CU18" s="189">
        <f t="shared" si="2"/>
        <v>7</v>
      </c>
      <c r="CV18" s="189">
        <f>COUNTIF(D18:CP18,"P")</f>
        <v>63</v>
      </c>
      <c r="CW18" s="189">
        <f t="shared" si="0"/>
        <v>70</v>
      </c>
      <c r="CX18" s="190">
        <f t="shared" si="1"/>
        <v>0.9</v>
      </c>
    </row>
    <row r="19" spans="1:102">
      <c r="A19" s="38">
        <v>13</v>
      </c>
      <c r="B19" s="230" t="s">
        <v>137</v>
      </c>
      <c r="C19" s="230" t="s">
        <v>146</v>
      </c>
      <c r="D19" s="330" t="s">
        <v>49</v>
      </c>
      <c r="E19" s="233" t="s">
        <v>49</v>
      </c>
      <c r="F19" s="273" t="s">
        <v>49</v>
      </c>
      <c r="G19" s="272" t="s">
        <v>49</v>
      </c>
      <c r="H19" s="274" t="s">
        <v>49</v>
      </c>
      <c r="I19" s="275" t="s">
        <v>49</v>
      </c>
      <c r="J19" s="274" t="s">
        <v>49</v>
      </c>
      <c r="K19" s="274" t="s">
        <v>49</v>
      </c>
      <c r="L19" s="274" t="s">
        <v>49</v>
      </c>
      <c r="M19" s="275" t="s">
        <v>49</v>
      </c>
      <c r="N19" s="372" t="s">
        <v>49</v>
      </c>
      <c r="O19" s="374" t="s">
        <v>49</v>
      </c>
      <c r="P19" s="375" t="s">
        <v>49</v>
      </c>
      <c r="Q19" s="375" t="s">
        <v>163</v>
      </c>
      <c r="R19" s="375" t="s">
        <v>163</v>
      </c>
      <c r="S19" s="327" t="s">
        <v>49</v>
      </c>
      <c r="T19" s="327" t="s">
        <v>108</v>
      </c>
      <c r="U19" s="327" t="s">
        <v>49</v>
      </c>
      <c r="V19" s="327" t="s">
        <v>108</v>
      </c>
      <c r="W19" s="327" t="s">
        <v>49</v>
      </c>
      <c r="X19" s="327" t="s">
        <v>49</v>
      </c>
      <c r="Y19" s="327" t="s">
        <v>49</v>
      </c>
      <c r="Z19" s="327" t="s">
        <v>49</v>
      </c>
      <c r="AA19" s="327" t="s">
        <v>49</v>
      </c>
      <c r="AB19" s="327" t="s">
        <v>50</v>
      </c>
      <c r="AC19" s="373" t="s">
        <v>49</v>
      </c>
      <c r="AD19" s="233" t="s">
        <v>49</v>
      </c>
      <c r="AE19" s="233" t="s">
        <v>108</v>
      </c>
      <c r="AF19" s="233" t="s">
        <v>49</v>
      </c>
      <c r="AG19" s="233" t="s">
        <v>49</v>
      </c>
      <c r="AH19" s="233" t="s">
        <v>49</v>
      </c>
      <c r="AI19" s="233" t="s">
        <v>49</v>
      </c>
      <c r="AJ19" s="232" t="s">
        <v>163</v>
      </c>
      <c r="AK19" s="233" t="s">
        <v>49</v>
      </c>
      <c r="AL19" s="233" t="s">
        <v>49</v>
      </c>
      <c r="AM19" s="273" t="s">
        <v>49</v>
      </c>
      <c r="AN19" s="273" t="s">
        <v>108</v>
      </c>
      <c r="AO19" s="273" t="s">
        <v>49</v>
      </c>
      <c r="AP19" s="273" t="s">
        <v>49</v>
      </c>
      <c r="AQ19" s="273" t="s">
        <v>49</v>
      </c>
      <c r="AR19" s="273" t="s">
        <v>49</v>
      </c>
      <c r="AS19" s="273"/>
      <c r="AT19" s="273"/>
      <c r="AU19" s="273"/>
      <c r="AV19" s="273"/>
      <c r="AW19" s="273"/>
      <c r="AX19" s="273"/>
      <c r="AY19" s="273"/>
      <c r="AZ19" s="273"/>
      <c r="BA19" s="273"/>
      <c r="BB19" s="273" t="s">
        <v>49</v>
      </c>
      <c r="BC19" s="273" t="s">
        <v>49</v>
      </c>
      <c r="BD19" s="233" t="s">
        <v>49</v>
      </c>
      <c r="BE19" s="233" t="s">
        <v>49</v>
      </c>
      <c r="BF19" s="233" t="s">
        <v>49</v>
      </c>
      <c r="BG19" s="231" t="s">
        <v>163</v>
      </c>
      <c r="BH19" s="233" t="s">
        <v>49</v>
      </c>
      <c r="BI19" s="231" t="s">
        <v>163</v>
      </c>
      <c r="BJ19" s="233" t="s">
        <v>49</v>
      </c>
      <c r="BK19" s="233" t="s">
        <v>49</v>
      </c>
      <c r="BL19" s="268" t="s">
        <v>163</v>
      </c>
      <c r="BM19" s="272" t="s">
        <v>108</v>
      </c>
      <c r="BN19" s="272" t="s">
        <v>49</v>
      </c>
      <c r="BO19" s="272" t="s">
        <v>108</v>
      </c>
      <c r="BP19" s="272" t="s">
        <v>49</v>
      </c>
      <c r="BQ19" s="272" t="s">
        <v>49</v>
      </c>
      <c r="BR19" s="272" t="s">
        <v>49</v>
      </c>
      <c r="BS19" s="273" t="s">
        <v>50</v>
      </c>
      <c r="BT19" s="273" t="s">
        <v>49</v>
      </c>
      <c r="BU19" s="269" t="s">
        <v>49</v>
      </c>
      <c r="BV19" s="269" t="s">
        <v>163</v>
      </c>
      <c r="BW19" s="269" t="s">
        <v>49</v>
      </c>
      <c r="BX19" s="273" t="s">
        <v>49</v>
      </c>
      <c r="BY19" s="273" t="s">
        <v>49</v>
      </c>
      <c r="BZ19" s="273" t="s">
        <v>49</v>
      </c>
      <c r="CA19" s="272" t="s">
        <v>49</v>
      </c>
      <c r="CB19" s="269" t="s">
        <v>163</v>
      </c>
      <c r="CC19" s="273" t="s">
        <v>49</v>
      </c>
      <c r="CD19" s="233" t="s">
        <v>49</v>
      </c>
      <c r="CE19" s="233" t="s">
        <v>49</v>
      </c>
      <c r="CF19" s="233" t="s">
        <v>50</v>
      </c>
      <c r="CG19" s="233" t="s">
        <v>49</v>
      </c>
      <c r="CH19" s="233" t="s">
        <v>49</v>
      </c>
      <c r="CI19" s="233" t="s">
        <v>49</v>
      </c>
      <c r="CJ19" s="231" t="s">
        <v>163</v>
      </c>
      <c r="CK19" s="231" t="s">
        <v>163</v>
      </c>
      <c r="CL19" s="231" t="s">
        <v>163</v>
      </c>
      <c r="CM19" s="231" t="s">
        <v>163</v>
      </c>
      <c r="CN19" s="233" t="s">
        <v>49</v>
      </c>
      <c r="CO19" s="233" t="s">
        <v>49</v>
      </c>
      <c r="CP19" s="233" t="s">
        <v>49</v>
      </c>
      <c r="CQ19" s="188">
        <f>COUNTIF(D19:CP19,"SJ")</f>
        <v>6</v>
      </c>
      <c r="CR19" s="189">
        <f>COUNTIF(D19:CP19,"MP")</f>
        <v>3</v>
      </c>
      <c r="CS19" s="189">
        <f>COUNTIF(D19:CP19,"MS")</f>
        <v>0</v>
      </c>
      <c r="CT19" s="189">
        <f>COUNTIF(D19:CP19,"MPA")</f>
        <v>0</v>
      </c>
      <c r="CU19" s="189">
        <f t="shared" si="2"/>
        <v>9</v>
      </c>
      <c r="CV19" s="189">
        <f>COUNTIF(D19:CP19,"P")</f>
        <v>61</v>
      </c>
      <c r="CW19" s="189">
        <f t="shared" si="0"/>
        <v>70</v>
      </c>
      <c r="CX19" s="190">
        <f t="shared" si="1"/>
        <v>0.87142857142857144</v>
      </c>
    </row>
    <row r="20" spans="1:102">
      <c r="A20" s="38"/>
      <c r="B20" s="38"/>
      <c r="O20" s="366"/>
      <c r="P20" s="62"/>
      <c r="Q20" s="62"/>
      <c r="R20" s="62"/>
      <c r="S20" s="62"/>
      <c r="T20" s="62"/>
      <c r="U20" s="62"/>
      <c r="V20" s="62"/>
      <c r="W20" s="62"/>
      <c r="X20" s="62"/>
      <c r="Y20" s="62"/>
      <c r="Z20" s="62"/>
      <c r="AA20" s="62"/>
      <c r="AB20" s="62"/>
      <c r="AZ20" s="21"/>
      <c r="BD20" s="39"/>
      <c r="BE20" s="5"/>
      <c r="BF20" s="5"/>
      <c r="BG20" s="381" t="s">
        <v>567</v>
      </c>
      <c r="BI20" s="5"/>
      <c r="BJ20" s="5"/>
      <c r="BK20" s="5"/>
      <c r="BL20" s="5"/>
      <c r="BM20" s="5"/>
      <c r="BN20" s="5"/>
      <c r="BO20" s="5"/>
      <c r="BP20" s="5"/>
      <c r="BQ20" s="5"/>
      <c r="BR20" s="5"/>
      <c r="BS20" s="5"/>
      <c r="BT20" s="5"/>
      <c r="BU20" s="5"/>
      <c r="BV20" s="5"/>
      <c r="BW20" s="5"/>
      <c r="BX20" s="5"/>
      <c r="BY20" s="5"/>
      <c r="BZ20" s="5"/>
      <c r="CA20" s="5"/>
      <c r="CB20" s="5"/>
      <c r="CC20" s="5"/>
      <c r="CD20" s="5"/>
      <c r="CE20" s="5"/>
      <c r="CG20" s="5"/>
      <c r="CH20" s="5"/>
      <c r="CI20" s="5"/>
      <c r="CJ20" s="381" t="s">
        <v>736</v>
      </c>
      <c r="CK20" s="5"/>
      <c r="CL20" s="5"/>
      <c r="CM20" s="5"/>
      <c r="CN20" s="5"/>
      <c r="CO20" s="5"/>
      <c r="CP20" s="5"/>
    </row>
    <row r="21" spans="1:102" s="335" customFormat="1">
      <c r="A21" s="38"/>
      <c r="B21" s="230" t="s">
        <v>134</v>
      </c>
      <c r="C21" s="230" t="s">
        <v>144</v>
      </c>
      <c r="D21" s="233" t="s">
        <v>52</v>
      </c>
      <c r="E21" s="233" t="s">
        <v>52</v>
      </c>
      <c r="G21" s="352"/>
      <c r="O21" s="366"/>
      <c r="P21" s="62"/>
      <c r="Q21" s="62"/>
      <c r="R21" s="62"/>
      <c r="S21" s="62"/>
      <c r="T21" s="62"/>
      <c r="U21" s="62"/>
      <c r="V21" s="62"/>
      <c r="W21" s="62"/>
      <c r="X21" s="62"/>
      <c r="Y21" s="62"/>
      <c r="Z21" s="62"/>
      <c r="AA21" s="62"/>
      <c r="AB21" s="62"/>
      <c r="AR21" s="368"/>
      <c r="AZ21" s="21"/>
      <c r="BD21" s="39"/>
      <c r="BE21" s="5"/>
      <c r="BF21" s="5"/>
      <c r="BI21" s="381" t="s">
        <v>570</v>
      </c>
      <c r="BJ21" s="5"/>
      <c r="BK21" s="5"/>
      <c r="BL21" s="5"/>
      <c r="BM21" s="5"/>
      <c r="BN21" s="5"/>
      <c r="BO21" s="5"/>
      <c r="BP21" s="5"/>
      <c r="BQ21" s="5"/>
      <c r="BR21" s="5"/>
      <c r="BS21" s="5"/>
      <c r="BT21" s="5"/>
      <c r="BU21" s="5"/>
      <c r="BV21" s="5"/>
      <c r="BW21" s="5"/>
      <c r="BX21" s="5"/>
      <c r="BY21" s="5"/>
      <c r="BZ21" s="5"/>
      <c r="CA21" s="5"/>
      <c r="CB21" s="5"/>
      <c r="CC21" s="5"/>
      <c r="CD21" s="5"/>
      <c r="CE21" s="5"/>
      <c r="CG21" s="5"/>
      <c r="CH21" s="5"/>
      <c r="CI21" s="5"/>
      <c r="CJ21" s="5"/>
      <c r="CK21" s="381" t="s">
        <v>736</v>
      </c>
      <c r="CL21" s="5"/>
      <c r="CM21" s="5"/>
      <c r="CN21" s="5"/>
      <c r="CO21" s="5"/>
      <c r="CP21" s="5"/>
    </row>
    <row r="22" spans="1:102" s="335" customFormat="1">
      <c r="A22" s="38"/>
      <c r="B22" s="38"/>
      <c r="G22" s="353"/>
      <c r="H22" s="366"/>
      <c r="O22" s="62"/>
      <c r="P22" s="62"/>
      <c r="Q22" s="366"/>
      <c r="R22" s="62"/>
      <c r="S22" s="62"/>
      <c r="T22" s="62"/>
      <c r="U22" s="62"/>
      <c r="V22" s="62"/>
      <c r="W22" s="62"/>
      <c r="X22" s="62"/>
      <c r="Y22" s="62"/>
      <c r="Z22" s="62"/>
      <c r="AA22" s="62"/>
      <c r="AB22" s="62"/>
      <c r="AR22" s="368"/>
      <c r="AZ22" s="21"/>
      <c r="BD22" s="39"/>
      <c r="BE22" s="5"/>
      <c r="BF22" s="5"/>
      <c r="BG22" s="5"/>
      <c r="BI22" s="5"/>
      <c r="BJ22" s="5"/>
      <c r="BK22" s="5"/>
      <c r="BL22" s="5"/>
      <c r="BM22" s="5"/>
      <c r="BN22" s="5"/>
      <c r="BO22" s="5"/>
      <c r="BP22" s="5"/>
      <c r="BQ22" s="5"/>
      <c r="BR22" s="5"/>
      <c r="BS22" s="5"/>
      <c r="BT22" s="5"/>
      <c r="BU22" s="5"/>
      <c r="BV22" s="5"/>
      <c r="BW22" s="5"/>
      <c r="BX22" s="5"/>
      <c r="BY22" s="5"/>
      <c r="BZ22" s="5"/>
      <c r="CA22" s="5"/>
      <c r="CB22" s="5"/>
      <c r="CC22" s="5"/>
      <c r="CD22" s="5"/>
      <c r="CE22" s="5"/>
      <c r="CG22" s="5"/>
      <c r="CH22" s="5"/>
      <c r="CI22" s="5"/>
      <c r="CJ22" s="5"/>
      <c r="CK22" s="5"/>
      <c r="CL22" s="381" t="s">
        <v>736</v>
      </c>
      <c r="CM22" s="381" t="s">
        <v>736</v>
      </c>
      <c r="CN22" s="5"/>
      <c r="CO22" s="5"/>
      <c r="CP22" s="5"/>
    </row>
    <row r="23" spans="1:102" s="335" customFormat="1">
      <c r="A23" s="38"/>
      <c r="B23" s="38"/>
      <c r="G23" s="353"/>
      <c r="H23" s="62"/>
      <c r="O23" s="62"/>
      <c r="P23" s="62"/>
      <c r="Q23" s="362"/>
      <c r="R23" s="62"/>
      <c r="S23" s="62"/>
      <c r="T23" s="62"/>
      <c r="U23" s="62"/>
      <c r="V23" s="62"/>
      <c r="W23" s="62"/>
      <c r="X23" s="62"/>
      <c r="Y23" s="62"/>
      <c r="Z23" s="62"/>
      <c r="AA23" s="62"/>
      <c r="AB23" s="62"/>
      <c r="AR23" s="368"/>
      <c r="AZ23" s="21"/>
      <c r="BD23" s="39"/>
      <c r="BE23" s="5"/>
      <c r="BF23" s="5"/>
      <c r="BG23" s="5"/>
      <c r="BI23" s="5"/>
      <c r="BJ23" s="5"/>
      <c r="BK23" s="5"/>
      <c r="BL23" s="5"/>
      <c r="BM23" s="5"/>
      <c r="BN23" s="5"/>
      <c r="BO23" s="5"/>
      <c r="BP23" s="5"/>
      <c r="BQ23" s="5"/>
      <c r="BR23" s="5"/>
      <c r="BS23" s="5"/>
      <c r="BT23" s="5"/>
      <c r="BU23" s="5"/>
      <c r="BV23" s="5"/>
      <c r="BW23" s="5"/>
      <c r="BX23" s="5"/>
      <c r="BY23" s="5"/>
      <c r="BZ23" s="5"/>
      <c r="CA23" s="5"/>
      <c r="CB23" s="5"/>
      <c r="CC23" s="5"/>
      <c r="CD23" s="5"/>
      <c r="CE23" s="5"/>
      <c r="CG23" s="5"/>
      <c r="CH23" s="5"/>
      <c r="CI23" s="5"/>
      <c r="CJ23" s="5"/>
      <c r="CK23" s="5"/>
      <c r="CL23" s="5"/>
      <c r="CM23" s="381" t="s">
        <v>736</v>
      </c>
      <c r="CN23" s="5"/>
      <c r="CO23" s="5"/>
      <c r="CP23" s="5"/>
    </row>
    <row r="24" spans="1:102" ht="15">
      <c r="B24" s="411" t="s">
        <v>53</v>
      </c>
      <c r="C24" s="412"/>
      <c r="G24" s="353"/>
      <c r="H24" s="62"/>
      <c r="O24" s="62"/>
      <c r="P24" s="62"/>
      <c r="Q24" s="62"/>
      <c r="R24" s="366"/>
      <c r="S24" s="62"/>
      <c r="T24" s="62"/>
      <c r="U24" s="62"/>
      <c r="V24" s="62"/>
      <c r="W24" s="62"/>
      <c r="X24" s="62"/>
      <c r="Y24" s="62"/>
      <c r="Z24" s="62"/>
      <c r="AA24" s="62"/>
      <c r="AB24" s="62"/>
    </row>
    <row r="25" spans="1:102">
      <c r="B25" s="326" t="s">
        <v>49</v>
      </c>
      <c r="C25" s="191" t="s">
        <v>46</v>
      </c>
      <c r="O25" s="62"/>
      <c r="P25" s="62"/>
      <c r="Q25" s="62"/>
      <c r="R25" s="362"/>
      <c r="S25" s="62"/>
      <c r="T25" s="62"/>
      <c r="U25" s="62"/>
      <c r="V25" s="62"/>
      <c r="W25" s="62"/>
      <c r="X25" s="62"/>
      <c r="Y25" s="62"/>
      <c r="Z25" s="62"/>
      <c r="AA25" s="62"/>
      <c r="AB25" s="62"/>
      <c r="CN25" s="95"/>
      <c r="CP25"/>
    </row>
    <row r="26" spans="1:102">
      <c r="B26" s="326" t="s">
        <v>108</v>
      </c>
      <c r="C26" s="191" t="s">
        <v>82</v>
      </c>
      <c r="O26" s="62"/>
      <c r="P26" s="62"/>
      <c r="Q26" s="62"/>
      <c r="R26" s="62"/>
      <c r="S26" s="62"/>
      <c r="T26" s="62"/>
      <c r="U26" s="62"/>
      <c r="V26" s="62"/>
      <c r="W26" s="62"/>
      <c r="X26" s="62"/>
      <c r="Y26" s="62"/>
      <c r="Z26" s="62"/>
      <c r="AA26" s="62"/>
      <c r="AB26" s="62"/>
      <c r="CN26" s="95"/>
      <c r="CP26"/>
      <c r="CR26" s="39"/>
      <c r="CV26" s="39"/>
    </row>
    <row r="27" spans="1:102">
      <c r="B27" s="326" t="s">
        <v>52</v>
      </c>
      <c r="C27" s="191" t="s">
        <v>54</v>
      </c>
      <c r="O27" s="62"/>
      <c r="P27" s="62"/>
      <c r="Q27" s="62"/>
      <c r="R27" s="62"/>
      <c r="S27" s="62"/>
      <c r="T27" s="62"/>
      <c r="U27" s="62"/>
      <c r="V27" s="62"/>
      <c r="W27" s="62"/>
      <c r="X27" s="62"/>
      <c r="Y27" s="62"/>
      <c r="Z27" s="62"/>
      <c r="AA27" s="62"/>
      <c r="AB27" s="62"/>
      <c r="CN27" s="95"/>
      <c r="CP27"/>
      <c r="CR27" s="39"/>
      <c r="CV27" s="39"/>
    </row>
    <row r="28" spans="1:102">
      <c r="B28" s="326" t="s">
        <v>51</v>
      </c>
      <c r="C28" s="191" t="s">
        <v>55</v>
      </c>
      <c r="O28" s="62"/>
      <c r="P28" s="62"/>
      <c r="Q28" s="62"/>
      <c r="R28" s="62"/>
      <c r="S28" s="62"/>
      <c r="T28" s="62"/>
      <c r="U28" s="62"/>
      <c r="V28" s="62"/>
      <c r="W28" s="62"/>
      <c r="X28" s="62"/>
      <c r="Y28" s="62"/>
      <c r="Z28" s="62"/>
      <c r="AA28" s="62"/>
      <c r="AB28" s="62"/>
      <c r="CN28" s="95"/>
      <c r="CP28"/>
      <c r="CR28" s="39"/>
      <c r="CV28" s="39"/>
    </row>
    <row r="29" spans="1:102">
      <c r="B29" s="326" t="s">
        <v>50</v>
      </c>
      <c r="C29" s="191" t="s">
        <v>56</v>
      </c>
      <c r="CN29" s="95"/>
      <c r="CP29"/>
      <c r="CR29" s="39"/>
      <c r="CV29" s="39"/>
    </row>
    <row r="30" spans="1:102">
      <c r="C30" s="40"/>
      <c r="D30" s="40"/>
      <c r="E30" s="40"/>
      <c r="CQ30" s="39"/>
      <c r="CS30" s="39"/>
      <c r="CW30" s="39"/>
    </row>
    <row r="31" spans="1:102">
      <c r="C31" s="414"/>
      <c r="D31" s="414"/>
      <c r="E31" s="414"/>
      <c r="CQ31" s="39"/>
      <c r="CS31" s="39"/>
      <c r="CW31" s="39"/>
    </row>
    <row r="32" spans="1:102">
      <c r="C32" s="40"/>
      <c r="D32" s="40"/>
      <c r="E32" s="40"/>
      <c r="CQ32" s="39"/>
      <c r="CS32" s="39"/>
      <c r="CW32" s="39"/>
    </row>
    <row r="33" spans="3:101">
      <c r="C33" s="40"/>
      <c r="D33" s="40"/>
      <c r="E33" s="40"/>
      <c r="CQ33" s="39"/>
      <c r="CS33" s="39"/>
      <c r="CW33" s="39"/>
    </row>
    <row r="34" spans="3:101">
      <c r="C34" s="40"/>
      <c r="D34" s="40"/>
      <c r="E34" s="40"/>
      <c r="CQ34" s="39"/>
      <c r="CS34" s="39"/>
      <c r="CW34" s="39"/>
    </row>
    <row r="35" spans="3:101">
      <c r="C35" s="40"/>
      <c r="D35" s="40"/>
      <c r="E35" s="40"/>
      <c r="CQ35" s="39"/>
      <c r="CS35" s="39"/>
      <c r="CW35" s="39"/>
    </row>
    <row r="36" spans="3:101">
      <c r="C36" s="40"/>
      <c r="D36" s="40"/>
      <c r="E36" s="40"/>
      <c r="CQ36" s="39"/>
      <c r="CS36" s="39"/>
      <c r="CW36" s="39"/>
    </row>
    <row r="37" spans="3:101">
      <c r="C37" s="41"/>
      <c r="D37" s="41"/>
      <c r="E37" s="41"/>
      <c r="CQ37" s="39"/>
      <c r="CS37" s="39"/>
      <c r="CW37" s="39"/>
    </row>
    <row r="38" spans="3:101">
      <c r="C38" s="40"/>
      <c r="D38" s="40"/>
      <c r="E38" s="40"/>
      <c r="CQ38" s="39"/>
      <c r="CS38" s="39"/>
      <c r="CW38" s="39"/>
    </row>
    <row r="39" spans="3:101">
      <c r="C39" s="40"/>
      <c r="D39" s="40"/>
      <c r="E39" s="40"/>
      <c r="CQ39" s="39"/>
      <c r="CS39" s="39"/>
      <c r="CW39" s="39"/>
    </row>
    <row r="41" spans="3:101">
      <c r="C41" s="39"/>
      <c r="D41" s="39"/>
      <c r="E41" s="39"/>
    </row>
    <row r="42" spans="3:101">
      <c r="C42" s="39"/>
      <c r="D42" s="39"/>
      <c r="E42" s="39"/>
    </row>
    <row r="43" spans="3:101">
      <c r="C43" s="39"/>
      <c r="D43" s="39"/>
      <c r="E43" s="39"/>
    </row>
  </sheetData>
  <sortState ref="B7:CV19">
    <sortCondition ref="B7"/>
  </sortState>
  <mergeCells count="15">
    <mergeCell ref="CQ4:CX5"/>
    <mergeCell ref="B24:C24"/>
    <mergeCell ref="D4:E4"/>
    <mergeCell ref="C31:E31"/>
    <mergeCell ref="F4:H4"/>
    <mergeCell ref="I4:Q4"/>
    <mergeCell ref="R4:Z4"/>
    <mergeCell ref="BK4:BS4"/>
    <mergeCell ref="BT4:CA4"/>
    <mergeCell ref="CB4:CJ4"/>
    <mergeCell ref="CK4:CP4"/>
    <mergeCell ref="AA4:AH4"/>
    <mergeCell ref="AS4:BA4"/>
    <mergeCell ref="BB4:BJ4"/>
    <mergeCell ref="AI4:AR4"/>
  </mergeCells>
  <pageMargins left="0.74803149606299213" right="0.74803149606299213" top="1.3775590551181101" bottom="1.3775590551181101" header="0.98385826771653495" footer="0.98385826771653495"/>
  <pageSetup paperSize="9" fitToWidth="0" fitToHeight="0" orientation="portrait" horizontalDpi="4294967293"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4"/>
  <sheetViews>
    <sheetView workbookViewId="0">
      <pane xSplit="2" ySplit="5" topLeftCell="CE6" activePane="bottomRight" state="frozen"/>
      <selection activeCell="CZ13" sqref="CZ13"/>
      <selection pane="topRight" activeCell="CZ13" sqref="CZ13"/>
      <selection pane="bottomLeft" activeCell="CZ13" sqref="CZ13"/>
      <selection pane="bottomRight" activeCell="CS6" sqref="CS6"/>
    </sheetView>
  </sheetViews>
  <sheetFormatPr defaultRowHeight="14.25"/>
  <cols>
    <col min="1" max="1" width="2.625" bestFit="1" customWidth="1"/>
    <col min="2" max="2" width="21.75" bestFit="1" customWidth="1"/>
    <col min="3" max="4" width="4.75" style="334" bestFit="1" customWidth="1"/>
    <col min="5" max="6" width="5.625" bestFit="1" customWidth="1"/>
    <col min="7" max="7" width="5.625" customWidth="1"/>
    <col min="8" max="10" width="5.375" bestFit="1" customWidth="1"/>
    <col min="11" max="14" width="6.25" bestFit="1" customWidth="1"/>
    <col min="15" max="15" width="6.25" customWidth="1"/>
    <col min="16" max="16" width="6.25" bestFit="1" customWidth="1"/>
    <col min="17" max="19" width="5" bestFit="1" customWidth="1"/>
    <col min="20" max="24" width="5.875" bestFit="1" customWidth="1"/>
    <col min="25" max="25" width="5.875" customWidth="1"/>
    <col min="26" max="26" width="5.25" bestFit="1" customWidth="1"/>
    <col min="27" max="27" width="6.25" bestFit="1" customWidth="1"/>
    <col min="28" max="32" width="6.125" bestFit="1" customWidth="1"/>
    <col min="33" max="33" width="6.125" customWidth="1"/>
    <col min="34" max="36" width="4.625" bestFit="1" customWidth="1"/>
    <col min="37" max="41" width="5.5" bestFit="1" customWidth="1"/>
    <col min="42" max="42" width="5.5" customWidth="1"/>
    <col min="43" max="43" width="5.5" style="368" customWidth="1"/>
    <col min="44" max="44" width="18.875" bestFit="1" customWidth="1"/>
    <col min="45" max="47" width="4.75" bestFit="1" customWidth="1"/>
    <col min="48" max="53" width="5.625" bestFit="1" customWidth="1"/>
    <col min="54" max="55" width="5.5" bestFit="1" customWidth="1"/>
    <col min="56" max="62" width="6.375" bestFit="1" customWidth="1"/>
    <col min="63" max="63" width="5.375" bestFit="1" customWidth="1"/>
    <col min="64" max="70" width="6.25" bestFit="1" customWidth="1"/>
    <col min="71" max="71" width="5.375" bestFit="1" customWidth="1"/>
    <col min="72" max="73" width="5" bestFit="1" customWidth="1"/>
    <col min="74" max="79" width="5.875" bestFit="1" customWidth="1"/>
    <col min="80" max="81" width="5.25" bestFit="1" customWidth="1"/>
    <col min="82" max="87" width="6.125" customWidth="1"/>
    <col min="88" max="88" width="6.125" bestFit="1" customWidth="1"/>
    <col min="89" max="90" width="5.25" style="340" bestFit="1" customWidth="1"/>
    <col min="91" max="91" width="5.5" bestFit="1" customWidth="1"/>
    <col min="92" max="92" width="6.125" bestFit="1" customWidth="1"/>
    <col min="93" max="94" width="6.125" style="340" bestFit="1" customWidth="1"/>
    <col min="95" max="95" width="18.875" style="5" bestFit="1" customWidth="1"/>
    <col min="96" max="96" width="12.25" bestFit="1" customWidth="1"/>
    <col min="97" max="100" width="11.625" customWidth="1"/>
    <col min="101" max="101" width="14.625" customWidth="1"/>
    <col min="102" max="102" width="13.125" customWidth="1"/>
    <col min="103" max="105" width="9.5" customWidth="1"/>
    <col min="106" max="106" width="7.5" customWidth="1"/>
    <col min="107" max="111" width="12.375" customWidth="1"/>
    <col min="112" max="112" width="4.75" customWidth="1"/>
    <col min="113" max="1024" width="12.375" customWidth="1"/>
    <col min="1025" max="1025" width="9" customWidth="1"/>
  </cols>
  <sheetData>
    <row r="1" spans="1:105" s="340" customForma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row>
    <row r="2" spans="1:105" s="340" customForma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ht="14.25" customHeight="1">
      <c r="A3" s="37"/>
      <c r="B3" s="131" t="s">
        <v>27</v>
      </c>
      <c r="C3" s="413" t="s">
        <v>147</v>
      </c>
      <c r="D3" s="413"/>
      <c r="E3" s="415" t="s">
        <v>28</v>
      </c>
      <c r="F3" s="416"/>
      <c r="G3" s="416"/>
      <c r="H3" s="417" t="s">
        <v>29</v>
      </c>
      <c r="I3" s="418"/>
      <c r="J3" s="418"/>
      <c r="K3" s="418"/>
      <c r="L3" s="418"/>
      <c r="M3" s="418"/>
      <c r="N3" s="418"/>
      <c r="O3" s="418"/>
      <c r="P3" s="419"/>
      <c r="Q3" s="420" t="s">
        <v>30</v>
      </c>
      <c r="R3" s="421"/>
      <c r="S3" s="421"/>
      <c r="T3" s="421"/>
      <c r="U3" s="421"/>
      <c r="V3" s="421"/>
      <c r="W3" s="421"/>
      <c r="X3" s="421"/>
      <c r="Y3" s="422"/>
      <c r="Z3" s="433" t="s">
        <v>31</v>
      </c>
      <c r="AA3" s="434"/>
      <c r="AB3" s="434"/>
      <c r="AC3" s="434"/>
      <c r="AD3" s="434"/>
      <c r="AE3" s="434"/>
      <c r="AF3" s="434"/>
      <c r="AG3" s="434"/>
      <c r="AH3" s="450" t="s">
        <v>32</v>
      </c>
      <c r="AI3" s="450"/>
      <c r="AJ3" s="450"/>
      <c r="AK3" s="450"/>
      <c r="AL3" s="450"/>
      <c r="AM3" s="450"/>
      <c r="AN3" s="450"/>
      <c r="AO3" s="450"/>
      <c r="AP3" s="450"/>
      <c r="AQ3" s="450"/>
      <c r="AR3" s="447" t="s">
        <v>57</v>
      </c>
      <c r="AS3" s="436" t="s">
        <v>33</v>
      </c>
      <c r="AT3" s="437"/>
      <c r="AU3" s="437"/>
      <c r="AV3" s="437"/>
      <c r="AW3" s="437"/>
      <c r="AX3" s="437"/>
      <c r="AY3" s="437"/>
      <c r="AZ3" s="437"/>
      <c r="BA3" s="438"/>
      <c r="BB3" s="439" t="s">
        <v>34</v>
      </c>
      <c r="BC3" s="440"/>
      <c r="BD3" s="440"/>
      <c r="BE3" s="440"/>
      <c r="BF3" s="440"/>
      <c r="BG3" s="440"/>
      <c r="BH3" s="440"/>
      <c r="BI3" s="440"/>
      <c r="BJ3" s="441"/>
      <c r="BK3" s="423" t="s">
        <v>35</v>
      </c>
      <c r="BL3" s="424"/>
      <c r="BM3" s="424"/>
      <c r="BN3" s="424"/>
      <c r="BO3" s="424"/>
      <c r="BP3" s="424"/>
      <c r="BQ3" s="424"/>
      <c r="BR3" s="424"/>
      <c r="BS3" s="425"/>
      <c r="BT3" s="426" t="s">
        <v>36</v>
      </c>
      <c r="BU3" s="427"/>
      <c r="BV3" s="427"/>
      <c r="BW3" s="427"/>
      <c r="BX3" s="427"/>
      <c r="BY3" s="427"/>
      <c r="BZ3" s="427"/>
      <c r="CA3" s="428"/>
      <c r="CB3" s="429" t="s">
        <v>37</v>
      </c>
      <c r="CC3" s="430"/>
      <c r="CD3" s="430"/>
      <c r="CE3" s="430"/>
      <c r="CF3" s="430"/>
      <c r="CG3" s="430"/>
      <c r="CH3" s="430"/>
      <c r="CI3" s="430"/>
      <c r="CJ3" s="430"/>
      <c r="CK3" s="431" t="s">
        <v>38</v>
      </c>
      <c r="CL3" s="432"/>
      <c r="CM3" s="432"/>
      <c r="CN3" s="432"/>
      <c r="CO3" s="432"/>
      <c r="CP3" s="432"/>
      <c r="CQ3" s="451" t="s">
        <v>58</v>
      </c>
      <c r="CR3" s="442" t="s">
        <v>59</v>
      </c>
      <c r="CY3" s="25"/>
      <c r="CZ3" s="25"/>
      <c r="DA3" s="25"/>
    </row>
    <row r="4" spans="1:105" ht="15">
      <c r="A4" s="24"/>
      <c r="B4" s="132" t="s">
        <v>40</v>
      </c>
      <c r="C4" s="329">
        <v>44197</v>
      </c>
      <c r="D4" s="329">
        <v>44203</v>
      </c>
      <c r="E4" s="238">
        <v>44245</v>
      </c>
      <c r="F4" s="238">
        <f>+E4+5</f>
        <v>44250</v>
      </c>
      <c r="G4" s="238">
        <f>F4+2</f>
        <v>44252</v>
      </c>
      <c r="H4" s="239">
        <f>+G4+5</f>
        <v>44257</v>
      </c>
      <c r="I4" s="239">
        <f>H4+2</f>
        <v>44259</v>
      </c>
      <c r="J4" s="239">
        <f>+I4+5</f>
        <v>44264</v>
      </c>
      <c r="K4" s="239">
        <f>J4+2</f>
        <v>44266</v>
      </c>
      <c r="L4" s="239">
        <f>+K4+5</f>
        <v>44271</v>
      </c>
      <c r="M4" s="239">
        <f>L4+2</f>
        <v>44273</v>
      </c>
      <c r="N4" s="239">
        <f>+M4+5</f>
        <v>44278</v>
      </c>
      <c r="O4" s="239">
        <f>N4+2</f>
        <v>44280</v>
      </c>
      <c r="P4" s="239">
        <f>+O4+5</f>
        <v>44285</v>
      </c>
      <c r="Q4" s="240">
        <f>P4+2</f>
        <v>44287</v>
      </c>
      <c r="R4" s="240">
        <f>+Q4+5</f>
        <v>44292</v>
      </c>
      <c r="S4" s="240">
        <f>R4+2</f>
        <v>44294</v>
      </c>
      <c r="T4" s="241">
        <f>+S4+5</f>
        <v>44299</v>
      </c>
      <c r="U4" s="241">
        <f>T4+2</f>
        <v>44301</v>
      </c>
      <c r="V4" s="241">
        <f>+U4+5</f>
        <v>44306</v>
      </c>
      <c r="W4" s="241">
        <f>V4+2</f>
        <v>44308</v>
      </c>
      <c r="X4" s="241">
        <f>+W4+5</f>
        <v>44313</v>
      </c>
      <c r="Y4" s="241">
        <f>X4+2</f>
        <v>44315</v>
      </c>
      <c r="Z4" s="242">
        <f>+Y4+5</f>
        <v>44320</v>
      </c>
      <c r="AA4" s="242">
        <f>Z4+2</f>
        <v>44322</v>
      </c>
      <c r="AB4" s="242">
        <f>+AA4+5</f>
        <v>44327</v>
      </c>
      <c r="AC4" s="242">
        <f>AB4+2</f>
        <v>44329</v>
      </c>
      <c r="AD4" s="242">
        <f>+AC4+5</f>
        <v>44334</v>
      </c>
      <c r="AE4" s="242">
        <f>AD4+2</f>
        <v>44336</v>
      </c>
      <c r="AF4" s="242">
        <f>+AE4+5</f>
        <v>44341</v>
      </c>
      <c r="AG4" s="378">
        <f>AF4+2</f>
        <v>44343</v>
      </c>
      <c r="AH4" s="379">
        <f>+AG4+5</f>
        <v>44348</v>
      </c>
      <c r="AI4" s="379">
        <f>AH4+2</f>
        <v>44350</v>
      </c>
      <c r="AJ4" s="379">
        <f>+AI4+5</f>
        <v>44355</v>
      </c>
      <c r="AK4" s="379">
        <f>AJ4+2</f>
        <v>44357</v>
      </c>
      <c r="AL4" s="379">
        <f>+AK4+5</f>
        <v>44362</v>
      </c>
      <c r="AM4" s="379">
        <f>AL4+2</f>
        <v>44364</v>
      </c>
      <c r="AN4" s="379">
        <f>+AM4+5</f>
        <v>44369</v>
      </c>
      <c r="AO4" s="379">
        <f>AN4+2</f>
        <v>44371</v>
      </c>
      <c r="AP4" s="379">
        <f>+AO4+5</f>
        <v>44376</v>
      </c>
      <c r="AQ4" s="379">
        <v>44377</v>
      </c>
      <c r="AR4" s="448"/>
      <c r="AS4" s="244">
        <f>AP4+2</f>
        <v>44378</v>
      </c>
      <c r="AT4" s="244">
        <f>+AS4+5</f>
        <v>44383</v>
      </c>
      <c r="AU4" s="244">
        <f>AT4+2</f>
        <v>44385</v>
      </c>
      <c r="AV4" s="244">
        <f>+AU4+5</f>
        <v>44390</v>
      </c>
      <c r="AW4" s="244">
        <f>AV4+2</f>
        <v>44392</v>
      </c>
      <c r="AX4" s="244">
        <f>+AW4+5</f>
        <v>44397</v>
      </c>
      <c r="AY4" s="244">
        <f>AX4+2</f>
        <v>44399</v>
      </c>
      <c r="AZ4" s="244">
        <f>+AY4+5</f>
        <v>44404</v>
      </c>
      <c r="BA4" s="244">
        <f>AZ4+2</f>
        <v>44406</v>
      </c>
      <c r="BB4" s="242">
        <f>+BA4+5</f>
        <v>44411</v>
      </c>
      <c r="BC4" s="242">
        <f>BB4+2</f>
        <v>44413</v>
      </c>
      <c r="BD4" s="242">
        <f>+BC4+5</f>
        <v>44418</v>
      </c>
      <c r="BE4" s="242">
        <f>BD4+2</f>
        <v>44420</v>
      </c>
      <c r="BF4" s="242">
        <f>+BE4+5</f>
        <v>44425</v>
      </c>
      <c r="BG4" s="242">
        <f>BF4+2</f>
        <v>44427</v>
      </c>
      <c r="BH4" s="242">
        <f>+BG4+5</f>
        <v>44432</v>
      </c>
      <c r="BI4" s="242">
        <f>BH4+2</f>
        <v>44434</v>
      </c>
      <c r="BJ4" s="242">
        <f>+BI4+5</f>
        <v>44439</v>
      </c>
      <c r="BK4" s="243">
        <f>BJ4+2</f>
        <v>44441</v>
      </c>
      <c r="BL4" s="243">
        <f>+BK4+5</f>
        <v>44446</v>
      </c>
      <c r="BM4" s="243">
        <f>BL4+2</f>
        <v>44448</v>
      </c>
      <c r="BN4" s="243">
        <f>+BM4+5</f>
        <v>44453</v>
      </c>
      <c r="BO4" s="243">
        <f>BN4+2</f>
        <v>44455</v>
      </c>
      <c r="BP4" s="243">
        <f>+BO4+5</f>
        <v>44460</v>
      </c>
      <c r="BQ4" s="243">
        <f>BP4+2</f>
        <v>44462</v>
      </c>
      <c r="BR4" s="243">
        <f>+BQ4+5</f>
        <v>44467</v>
      </c>
      <c r="BS4" s="246">
        <f>BR4+2</f>
        <v>44469</v>
      </c>
      <c r="BT4" s="247">
        <f>+BS4+5</f>
        <v>44474</v>
      </c>
      <c r="BU4" s="247">
        <f>BT4+2</f>
        <v>44476</v>
      </c>
      <c r="BV4" s="247">
        <f>+BU4+5</f>
        <v>44481</v>
      </c>
      <c r="BW4" s="247">
        <f>BV4+2</f>
        <v>44483</v>
      </c>
      <c r="BX4" s="247">
        <f>+BW4+5</f>
        <v>44488</v>
      </c>
      <c r="BY4" s="247">
        <f>BX4+2</f>
        <v>44490</v>
      </c>
      <c r="BZ4" s="247">
        <f>+BY4+5</f>
        <v>44495</v>
      </c>
      <c r="CA4" s="247">
        <f>BZ4+2</f>
        <v>44497</v>
      </c>
      <c r="CB4" s="245">
        <f>+CA4+5</f>
        <v>44502</v>
      </c>
      <c r="CC4" s="245">
        <f>CB4+2</f>
        <v>44504</v>
      </c>
      <c r="CD4" s="245">
        <f>+CC4+5</f>
        <v>44509</v>
      </c>
      <c r="CE4" s="245">
        <f>CD4+2</f>
        <v>44511</v>
      </c>
      <c r="CF4" s="245">
        <f>+CE4+5</f>
        <v>44516</v>
      </c>
      <c r="CG4" s="245">
        <f>CF4+2</f>
        <v>44518</v>
      </c>
      <c r="CH4" s="245">
        <f>+CG4+5</f>
        <v>44523</v>
      </c>
      <c r="CI4" s="245">
        <f>CH4+2</f>
        <v>44525</v>
      </c>
      <c r="CJ4" s="245">
        <f>+CI4+5</f>
        <v>44530</v>
      </c>
      <c r="CK4" s="341">
        <f>CJ4+2</f>
        <v>44532</v>
      </c>
      <c r="CL4" s="341">
        <f>+CK4+5</f>
        <v>44537</v>
      </c>
      <c r="CM4" s="341">
        <f>CL4+2</f>
        <v>44539</v>
      </c>
      <c r="CN4" s="341">
        <f>+CM4+5</f>
        <v>44544</v>
      </c>
      <c r="CO4" s="341">
        <f>CN4+2</f>
        <v>44546</v>
      </c>
      <c r="CP4" s="341">
        <v>44559</v>
      </c>
      <c r="CQ4" s="452"/>
      <c r="CR4" s="443"/>
      <c r="CY4" s="37"/>
      <c r="CZ4" s="37"/>
      <c r="DA4" s="37"/>
    </row>
    <row r="5" spans="1:105">
      <c r="A5" s="38"/>
      <c r="B5" s="133" t="s">
        <v>41</v>
      </c>
      <c r="C5" s="136"/>
      <c r="D5" s="136"/>
      <c r="E5" s="136"/>
      <c r="F5" s="136"/>
      <c r="G5" s="136"/>
      <c r="H5" s="136"/>
      <c r="I5" s="136"/>
      <c r="J5" s="136"/>
      <c r="K5" s="136"/>
      <c r="L5" s="136"/>
      <c r="M5" s="136"/>
      <c r="N5" s="136"/>
      <c r="O5" s="136"/>
      <c r="P5" s="136"/>
      <c r="Q5" s="136"/>
      <c r="R5" s="136"/>
      <c r="S5" s="136"/>
      <c r="T5" s="136"/>
      <c r="U5" s="136"/>
      <c r="V5" s="136"/>
      <c r="W5" s="136"/>
      <c r="X5" s="136"/>
      <c r="Y5" s="136"/>
      <c r="Z5" s="136"/>
      <c r="AA5" s="227"/>
      <c r="AB5" s="136"/>
      <c r="AC5" s="136"/>
      <c r="AD5" s="136"/>
      <c r="AE5" s="136"/>
      <c r="AF5" s="136"/>
      <c r="AG5" s="136"/>
      <c r="AH5" s="377"/>
      <c r="AI5" s="377"/>
      <c r="AJ5" s="377"/>
      <c r="AK5" s="377"/>
      <c r="AL5" s="377"/>
      <c r="AM5" s="377"/>
      <c r="AN5" s="377"/>
      <c r="AO5" s="377"/>
      <c r="AP5" s="377"/>
      <c r="AQ5" s="377"/>
      <c r="AR5" s="449"/>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449"/>
      <c r="CR5" s="444"/>
    </row>
    <row r="6" spans="1:105" ht="15">
      <c r="A6" s="38">
        <v>1</v>
      </c>
      <c r="B6" s="134" t="str">
        <f>Presença!C7</f>
        <v>Abraão da Melgil</v>
      </c>
      <c r="C6" s="273">
        <v>0</v>
      </c>
      <c r="D6" s="273">
        <v>0</v>
      </c>
      <c r="E6" s="272">
        <v>0</v>
      </c>
      <c r="F6" s="273">
        <v>0</v>
      </c>
      <c r="G6" s="273">
        <v>0</v>
      </c>
      <c r="H6" s="273">
        <v>0</v>
      </c>
      <c r="I6" s="273">
        <v>0</v>
      </c>
      <c r="J6" s="272">
        <v>1</v>
      </c>
      <c r="K6" s="272">
        <v>0</v>
      </c>
      <c r="L6" s="274">
        <v>1</v>
      </c>
      <c r="M6" s="272">
        <v>0</v>
      </c>
      <c r="N6" s="272">
        <v>0</v>
      </c>
      <c r="O6" s="275">
        <v>0</v>
      </c>
      <c r="P6" s="275" t="s">
        <v>163</v>
      </c>
      <c r="Q6" s="275" t="s">
        <v>163</v>
      </c>
      <c r="R6" s="272">
        <v>0</v>
      </c>
      <c r="S6" s="275" t="s">
        <v>163</v>
      </c>
      <c r="T6" s="272">
        <v>0</v>
      </c>
      <c r="U6" s="273">
        <v>0</v>
      </c>
      <c r="V6" s="273">
        <v>0</v>
      </c>
      <c r="W6" s="273">
        <v>0</v>
      </c>
      <c r="X6" s="273">
        <v>0</v>
      </c>
      <c r="Y6" s="273">
        <v>0</v>
      </c>
      <c r="Z6" s="273">
        <v>0</v>
      </c>
      <c r="AA6" s="273">
        <v>0</v>
      </c>
      <c r="AB6" s="273">
        <v>0</v>
      </c>
      <c r="AC6" s="273">
        <v>0</v>
      </c>
      <c r="AD6" s="273">
        <v>0</v>
      </c>
      <c r="AE6" s="273">
        <v>0</v>
      </c>
      <c r="AF6" s="273">
        <v>1</v>
      </c>
      <c r="AG6" s="273">
        <v>0</v>
      </c>
      <c r="AH6" s="273">
        <v>0</v>
      </c>
      <c r="AI6" s="273">
        <v>0</v>
      </c>
      <c r="AJ6" s="273">
        <v>0</v>
      </c>
      <c r="AK6" s="273">
        <v>0</v>
      </c>
      <c r="AL6" s="273">
        <v>0</v>
      </c>
      <c r="AM6" s="273">
        <v>0</v>
      </c>
      <c r="AN6" s="273">
        <v>0</v>
      </c>
      <c r="AO6" s="273">
        <v>0</v>
      </c>
      <c r="AP6" s="273">
        <v>0</v>
      </c>
      <c r="AQ6" s="273">
        <v>0</v>
      </c>
      <c r="AR6" s="183">
        <f>SUM(C6:AP6)</f>
        <v>3</v>
      </c>
      <c r="AS6" s="273"/>
      <c r="AT6" s="273"/>
      <c r="AU6" s="273"/>
      <c r="AV6" s="273"/>
      <c r="AW6" s="273"/>
      <c r="AX6" s="273"/>
      <c r="AY6" s="273"/>
      <c r="AZ6" s="273"/>
      <c r="BA6" s="273"/>
      <c r="BB6" s="233">
        <v>0</v>
      </c>
      <c r="BC6" s="233">
        <v>0</v>
      </c>
      <c r="BD6" s="233">
        <v>0</v>
      </c>
      <c r="BE6" s="233">
        <v>0</v>
      </c>
      <c r="BF6" s="233">
        <v>0</v>
      </c>
      <c r="BG6" s="233">
        <v>0</v>
      </c>
      <c r="BH6" s="233">
        <v>0</v>
      </c>
      <c r="BI6" s="233">
        <v>0</v>
      </c>
      <c r="BJ6" s="233">
        <v>0</v>
      </c>
      <c r="BK6" s="233">
        <v>0</v>
      </c>
      <c r="BL6" s="233">
        <v>0</v>
      </c>
      <c r="BM6" s="233">
        <v>0</v>
      </c>
      <c r="BN6" s="233">
        <v>0</v>
      </c>
      <c r="BO6" s="336">
        <v>0</v>
      </c>
      <c r="BP6" s="336">
        <v>0</v>
      </c>
      <c r="BQ6" s="233">
        <v>0</v>
      </c>
      <c r="BR6" s="233">
        <v>0</v>
      </c>
      <c r="BS6" s="233">
        <v>0</v>
      </c>
      <c r="BT6" s="233">
        <v>0</v>
      </c>
      <c r="BU6" s="233">
        <v>0</v>
      </c>
      <c r="BV6" s="233" t="s">
        <v>163</v>
      </c>
      <c r="BW6" s="233">
        <v>0</v>
      </c>
      <c r="BX6" s="273">
        <v>1</v>
      </c>
      <c r="BY6" s="272">
        <v>1</v>
      </c>
      <c r="BZ6" s="233">
        <v>1</v>
      </c>
      <c r="CA6" s="233">
        <v>1</v>
      </c>
      <c r="CB6" s="233" t="s">
        <v>163</v>
      </c>
      <c r="CC6" s="233">
        <v>1</v>
      </c>
      <c r="CD6" s="233">
        <v>0</v>
      </c>
      <c r="CE6" s="233">
        <v>0</v>
      </c>
      <c r="CF6" s="233">
        <v>0</v>
      </c>
      <c r="CG6" s="233">
        <v>1</v>
      </c>
      <c r="CH6" s="233">
        <v>0</v>
      </c>
      <c r="CI6" s="233">
        <v>0</v>
      </c>
      <c r="CJ6" s="233">
        <v>0</v>
      </c>
      <c r="CK6" s="233" t="s">
        <v>163</v>
      </c>
      <c r="CL6" s="233" t="s">
        <v>163</v>
      </c>
      <c r="CM6" s="233" t="s">
        <v>163</v>
      </c>
      <c r="CN6" s="233">
        <v>0</v>
      </c>
      <c r="CO6" s="233">
        <v>1</v>
      </c>
      <c r="CP6" s="233">
        <v>0</v>
      </c>
      <c r="CQ6" s="184">
        <f>SUM(AS6:CP6)</f>
        <v>7</v>
      </c>
      <c r="CR6" s="185">
        <f>CQ6+AR6</f>
        <v>10</v>
      </c>
    </row>
    <row r="7" spans="1:105" ht="15">
      <c r="A7" s="38">
        <v>2</v>
      </c>
      <c r="B7" s="134" t="str">
        <f>Presença!C8</f>
        <v>Adriana de Vander</v>
      </c>
      <c r="C7" s="273">
        <v>1</v>
      </c>
      <c r="D7" s="273">
        <v>0</v>
      </c>
      <c r="E7" s="272">
        <v>1</v>
      </c>
      <c r="F7" s="273">
        <v>0</v>
      </c>
      <c r="G7" s="273">
        <v>0</v>
      </c>
      <c r="H7" s="273">
        <v>0</v>
      </c>
      <c r="I7" s="273">
        <v>0</v>
      </c>
      <c r="J7" s="272">
        <v>0</v>
      </c>
      <c r="K7" s="272">
        <v>0</v>
      </c>
      <c r="L7" s="272">
        <v>0</v>
      </c>
      <c r="M7" s="272">
        <v>0</v>
      </c>
      <c r="N7" s="272">
        <v>0</v>
      </c>
      <c r="O7" s="275">
        <v>0</v>
      </c>
      <c r="P7" s="275" t="s">
        <v>163</v>
      </c>
      <c r="Q7" s="275" t="s">
        <v>163</v>
      </c>
      <c r="R7" s="272">
        <v>0</v>
      </c>
      <c r="S7" s="275" t="s">
        <v>163</v>
      </c>
      <c r="T7" s="273">
        <v>0</v>
      </c>
      <c r="U7" s="273">
        <v>0</v>
      </c>
      <c r="V7" s="273">
        <v>0</v>
      </c>
      <c r="W7" s="273">
        <v>0</v>
      </c>
      <c r="X7" s="273">
        <v>0</v>
      </c>
      <c r="Y7" s="273">
        <v>0</v>
      </c>
      <c r="Z7" s="273">
        <v>0</v>
      </c>
      <c r="AA7" s="273">
        <v>0</v>
      </c>
      <c r="AB7" s="273">
        <v>0</v>
      </c>
      <c r="AC7" s="273">
        <v>0</v>
      </c>
      <c r="AD7" s="273">
        <v>0</v>
      </c>
      <c r="AE7" s="273">
        <v>0</v>
      </c>
      <c r="AF7" s="273">
        <v>0</v>
      </c>
      <c r="AG7" s="273">
        <v>0</v>
      </c>
      <c r="AH7" s="273">
        <v>0</v>
      </c>
      <c r="AI7" s="273">
        <v>0</v>
      </c>
      <c r="AJ7" s="273">
        <v>0</v>
      </c>
      <c r="AK7" s="273">
        <v>0</v>
      </c>
      <c r="AL7" s="273">
        <v>0</v>
      </c>
      <c r="AM7" s="273">
        <v>0</v>
      </c>
      <c r="AN7" s="273">
        <v>0</v>
      </c>
      <c r="AO7" s="273">
        <v>0</v>
      </c>
      <c r="AP7" s="273">
        <v>0</v>
      </c>
      <c r="AQ7" s="273">
        <v>0</v>
      </c>
      <c r="AR7" s="183">
        <f t="shared" ref="AR7:AR18" si="0">SUM(C7:AP7)</f>
        <v>2</v>
      </c>
      <c r="AS7" s="273"/>
      <c r="AT7" s="273"/>
      <c r="AU7" s="273"/>
      <c r="AV7" s="273"/>
      <c r="AW7" s="273"/>
      <c r="AX7" s="273"/>
      <c r="AY7" s="273"/>
      <c r="AZ7" s="273"/>
      <c r="BA7" s="273"/>
      <c r="BB7" s="233">
        <v>1</v>
      </c>
      <c r="BC7" s="233">
        <v>0</v>
      </c>
      <c r="BD7" s="233">
        <v>0</v>
      </c>
      <c r="BE7" s="233">
        <v>0</v>
      </c>
      <c r="BF7" s="233">
        <v>0</v>
      </c>
      <c r="BG7" s="233">
        <v>0</v>
      </c>
      <c r="BH7" s="233">
        <v>0</v>
      </c>
      <c r="BI7" s="233">
        <v>0</v>
      </c>
      <c r="BJ7" s="233">
        <v>0</v>
      </c>
      <c r="BK7" s="233">
        <v>0</v>
      </c>
      <c r="BL7" s="233">
        <v>0</v>
      </c>
      <c r="BM7" s="233">
        <v>0</v>
      </c>
      <c r="BN7" s="233">
        <v>0</v>
      </c>
      <c r="BO7" s="336">
        <v>0</v>
      </c>
      <c r="BP7" s="336">
        <v>0</v>
      </c>
      <c r="BQ7" s="233">
        <v>0</v>
      </c>
      <c r="BR7" s="233">
        <v>0</v>
      </c>
      <c r="BS7" s="233">
        <v>0</v>
      </c>
      <c r="BT7" s="233">
        <v>0</v>
      </c>
      <c r="BU7" s="233">
        <v>0</v>
      </c>
      <c r="BV7" s="233" t="s">
        <v>163</v>
      </c>
      <c r="BW7" s="233">
        <v>0</v>
      </c>
      <c r="BX7" s="233">
        <v>0</v>
      </c>
      <c r="BY7" s="233">
        <v>0</v>
      </c>
      <c r="BZ7" s="233">
        <v>0</v>
      </c>
      <c r="CA7" s="233">
        <v>0</v>
      </c>
      <c r="CB7" s="233" t="s">
        <v>163</v>
      </c>
      <c r="CC7" s="233">
        <v>0</v>
      </c>
      <c r="CD7" s="233">
        <v>0</v>
      </c>
      <c r="CE7" s="233">
        <v>0</v>
      </c>
      <c r="CF7" s="233">
        <v>0</v>
      </c>
      <c r="CG7" s="233">
        <v>0</v>
      </c>
      <c r="CH7" s="233">
        <v>0</v>
      </c>
      <c r="CI7" s="233">
        <v>0</v>
      </c>
      <c r="CJ7" s="233">
        <v>0</v>
      </c>
      <c r="CK7" s="233" t="s">
        <v>163</v>
      </c>
      <c r="CL7" s="233" t="s">
        <v>163</v>
      </c>
      <c r="CM7" s="233" t="s">
        <v>163</v>
      </c>
      <c r="CN7" s="233">
        <v>0</v>
      </c>
      <c r="CO7" s="233">
        <v>1</v>
      </c>
      <c r="CP7" s="233">
        <v>0</v>
      </c>
      <c r="CQ7" s="184">
        <f>SUM(AS7:CP7)</f>
        <v>2</v>
      </c>
      <c r="CR7" s="185">
        <f>CQ7+AR7</f>
        <v>4</v>
      </c>
    </row>
    <row r="8" spans="1:105" ht="15">
      <c r="A8" s="38">
        <v>3</v>
      </c>
      <c r="B8" s="134" t="str">
        <f>Presença!C9</f>
        <v>Amarildo Orelha</v>
      </c>
      <c r="C8" s="273">
        <v>1</v>
      </c>
      <c r="D8" s="273">
        <v>0</v>
      </c>
      <c r="E8" s="272">
        <v>0</v>
      </c>
      <c r="F8" s="273">
        <v>0</v>
      </c>
      <c r="G8" s="273">
        <v>0</v>
      </c>
      <c r="H8" s="273">
        <v>0</v>
      </c>
      <c r="I8" s="273">
        <v>0</v>
      </c>
      <c r="J8" s="272">
        <v>0</v>
      </c>
      <c r="K8" s="272">
        <v>0</v>
      </c>
      <c r="L8" s="272">
        <v>0</v>
      </c>
      <c r="M8" s="272">
        <v>0</v>
      </c>
      <c r="N8" s="272">
        <v>0</v>
      </c>
      <c r="O8" s="275">
        <v>0</v>
      </c>
      <c r="P8" s="275" t="s">
        <v>163</v>
      </c>
      <c r="Q8" s="275" t="s">
        <v>163</v>
      </c>
      <c r="R8" s="272">
        <v>0</v>
      </c>
      <c r="S8" s="275" t="s">
        <v>163</v>
      </c>
      <c r="T8" s="273">
        <v>0</v>
      </c>
      <c r="U8" s="273">
        <v>1</v>
      </c>
      <c r="V8" s="273">
        <v>0</v>
      </c>
      <c r="W8" s="273">
        <v>0</v>
      </c>
      <c r="X8" s="273">
        <v>0</v>
      </c>
      <c r="Y8" s="273">
        <v>0</v>
      </c>
      <c r="Z8" s="273">
        <v>0</v>
      </c>
      <c r="AA8" s="273">
        <v>1</v>
      </c>
      <c r="AB8" s="273">
        <v>0</v>
      </c>
      <c r="AC8" s="273">
        <v>0</v>
      </c>
      <c r="AD8" s="273">
        <v>0</v>
      </c>
      <c r="AE8" s="273">
        <v>0</v>
      </c>
      <c r="AF8" s="273">
        <v>0</v>
      </c>
      <c r="AG8" s="273">
        <v>0</v>
      </c>
      <c r="AH8" s="273">
        <v>0</v>
      </c>
      <c r="AI8" s="273">
        <v>0</v>
      </c>
      <c r="AJ8" s="273">
        <v>0</v>
      </c>
      <c r="AK8" s="273">
        <v>0</v>
      </c>
      <c r="AL8" s="273">
        <v>0</v>
      </c>
      <c r="AM8" s="273">
        <v>0</v>
      </c>
      <c r="AN8" s="273">
        <v>0</v>
      </c>
      <c r="AO8" s="273">
        <v>0</v>
      </c>
      <c r="AP8" s="273">
        <v>0</v>
      </c>
      <c r="AQ8" s="273">
        <v>0</v>
      </c>
      <c r="AR8" s="183">
        <f t="shared" si="0"/>
        <v>3</v>
      </c>
      <c r="AS8" s="273"/>
      <c r="AT8" s="273"/>
      <c r="AU8" s="273"/>
      <c r="AV8" s="273"/>
      <c r="AW8" s="273"/>
      <c r="AX8" s="273"/>
      <c r="AY8" s="273"/>
      <c r="AZ8" s="273"/>
      <c r="BA8" s="273"/>
      <c r="BB8" s="233">
        <v>0</v>
      </c>
      <c r="BC8" s="233">
        <v>0</v>
      </c>
      <c r="BD8" s="233">
        <v>0</v>
      </c>
      <c r="BE8" s="233">
        <v>0</v>
      </c>
      <c r="BF8" s="233">
        <v>0</v>
      </c>
      <c r="BG8" s="233">
        <v>0</v>
      </c>
      <c r="BH8" s="233">
        <v>0</v>
      </c>
      <c r="BI8" s="233">
        <v>0</v>
      </c>
      <c r="BJ8" s="233">
        <v>0</v>
      </c>
      <c r="BK8" s="233">
        <v>0</v>
      </c>
      <c r="BL8" s="233">
        <v>0</v>
      </c>
      <c r="BM8" s="233">
        <v>0</v>
      </c>
      <c r="BN8" s="233">
        <v>0</v>
      </c>
      <c r="BO8" s="336">
        <v>0</v>
      </c>
      <c r="BP8" s="336">
        <v>1</v>
      </c>
      <c r="BQ8" s="233">
        <v>0</v>
      </c>
      <c r="BR8" s="233">
        <v>0</v>
      </c>
      <c r="BS8" s="233">
        <v>0</v>
      </c>
      <c r="BT8" s="233">
        <v>0</v>
      </c>
      <c r="BU8" s="233">
        <v>1</v>
      </c>
      <c r="BV8" s="233" t="s">
        <v>163</v>
      </c>
      <c r="BW8" s="233">
        <v>0</v>
      </c>
      <c r="BX8" s="233">
        <v>0</v>
      </c>
      <c r="BY8" s="233">
        <v>0</v>
      </c>
      <c r="BZ8" s="233">
        <v>0</v>
      </c>
      <c r="CA8" s="233">
        <v>0</v>
      </c>
      <c r="CB8" s="233" t="s">
        <v>163</v>
      </c>
      <c r="CC8" s="233">
        <v>0</v>
      </c>
      <c r="CD8" s="233">
        <v>0</v>
      </c>
      <c r="CE8" s="233">
        <v>1</v>
      </c>
      <c r="CF8" s="233">
        <v>0</v>
      </c>
      <c r="CG8" s="233">
        <v>0</v>
      </c>
      <c r="CH8" s="233">
        <v>0</v>
      </c>
      <c r="CI8" s="233">
        <v>0</v>
      </c>
      <c r="CJ8" s="233">
        <v>0</v>
      </c>
      <c r="CK8" s="233" t="s">
        <v>163</v>
      </c>
      <c r="CL8" s="233" t="s">
        <v>163</v>
      </c>
      <c r="CM8" s="233" t="s">
        <v>163</v>
      </c>
      <c r="CN8" s="233">
        <v>0</v>
      </c>
      <c r="CO8" s="233">
        <v>0</v>
      </c>
      <c r="CP8" s="233">
        <v>1</v>
      </c>
      <c r="CQ8" s="184">
        <f>SUM(AS8:CP8)</f>
        <v>4</v>
      </c>
      <c r="CR8" s="185">
        <f>CQ8+AR8</f>
        <v>7</v>
      </c>
    </row>
    <row r="9" spans="1:105" ht="15">
      <c r="A9" s="38">
        <v>4</v>
      </c>
      <c r="B9" s="134" t="str">
        <f>Presença!C10</f>
        <v>Bebeto do Rio Seco</v>
      </c>
      <c r="C9" s="273">
        <v>0</v>
      </c>
      <c r="D9" s="273">
        <v>0</v>
      </c>
      <c r="E9" s="272">
        <v>0</v>
      </c>
      <c r="F9" s="273">
        <v>0</v>
      </c>
      <c r="G9" s="273">
        <v>0</v>
      </c>
      <c r="H9" s="273">
        <v>0</v>
      </c>
      <c r="I9" s="273">
        <v>0</v>
      </c>
      <c r="J9" s="272">
        <v>0</v>
      </c>
      <c r="K9" s="272">
        <v>0</v>
      </c>
      <c r="L9" s="272">
        <v>0</v>
      </c>
      <c r="M9" s="272">
        <v>0</v>
      </c>
      <c r="N9" s="272">
        <v>0</v>
      </c>
      <c r="O9" s="275">
        <v>0</v>
      </c>
      <c r="P9" s="275" t="s">
        <v>163</v>
      </c>
      <c r="Q9" s="275" t="s">
        <v>163</v>
      </c>
      <c r="R9" s="272">
        <v>0</v>
      </c>
      <c r="S9" s="275" t="s">
        <v>163</v>
      </c>
      <c r="T9" s="273">
        <v>0</v>
      </c>
      <c r="U9" s="273">
        <v>0</v>
      </c>
      <c r="V9" s="273">
        <v>0</v>
      </c>
      <c r="W9" s="273">
        <v>0</v>
      </c>
      <c r="X9" s="273">
        <v>0</v>
      </c>
      <c r="Y9" s="273">
        <v>0</v>
      </c>
      <c r="Z9" s="273">
        <v>0</v>
      </c>
      <c r="AA9" s="273">
        <v>0</v>
      </c>
      <c r="AB9" s="273">
        <v>0</v>
      </c>
      <c r="AC9" s="273">
        <v>0</v>
      </c>
      <c r="AD9" s="273">
        <v>0</v>
      </c>
      <c r="AE9" s="273">
        <v>0</v>
      </c>
      <c r="AF9" s="273">
        <v>0</v>
      </c>
      <c r="AG9" s="273">
        <v>0</v>
      </c>
      <c r="AH9" s="273">
        <v>0</v>
      </c>
      <c r="AI9" s="273">
        <v>0</v>
      </c>
      <c r="AJ9" s="273">
        <v>0</v>
      </c>
      <c r="AK9" s="273">
        <v>0</v>
      </c>
      <c r="AL9" s="273">
        <v>0</v>
      </c>
      <c r="AM9" s="273">
        <v>0</v>
      </c>
      <c r="AN9" s="273">
        <v>0</v>
      </c>
      <c r="AO9" s="273">
        <v>0</v>
      </c>
      <c r="AP9" s="273">
        <v>0</v>
      </c>
      <c r="AQ9" s="273">
        <v>0</v>
      </c>
      <c r="AR9" s="183">
        <f t="shared" si="0"/>
        <v>0</v>
      </c>
      <c r="AS9" s="273"/>
      <c r="AT9" s="273"/>
      <c r="AU9" s="273"/>
      <c r="AV9" s="273"/>
      <c r="AW9" s="273"/>
      <c r="AX9" s="273"/>
      <c r="AY9" s="273"/>
      <c r="AZ9" s="273"/>
      <c r="BA9" s="273"/>
      <c r="BB9" s="233">
        <v>0</v>
      </c>
      <c r="BC9" s="233">
        <v>0</v>
      </c>
      <c r="BD9" s="233">
        <v>0</v>
      </c>
      <c r="BE9" s="233">
        <v>0</v>
      </c>
      <c r="BF9" s="233">
        <v>0</v>
      </c>
      <c r="BG9" s="233">
        <v>0</v>
      </c>
      <c r="BH9" s="233">
        <v>0</v>
      </c>
      <c r="BI9" s="233">
        <v>0</v>
      </c>
      <c r="BJ9" s="233">
        <v>0</v>
      </c>
      <c r="BK9" s="233">
        <v>0</v>
      </c>
      <c r="BL9" s="233">
        <v>0</v>
      </c>
      <c r="BM9" s="233">
        <v>0</v>
      </c>
      <c r="BN9" s="233">
        <v>0</v>
      </c>
      <c r="BO9" s="336">
        <v>0</v>
      </c>
      <c r="BP9" s="336">
        <v>0</v>
      </c>
      <c r="BQ9" s="233">
        <v>0</v>
      </c>
      <c r="BR9" s="233">
        <v>0</v>
      </c>
      <c r="BS9" s="233">
        <v>0</v>
      </c>
      <c r="BT9" s="233">
        <v>0</v>
      </c>
      <c r="BU9" s="233">
        <v>0</v>
      </c>
      <c r="BV9" s="233" t="s">
        <v>163</v>
      </c>
      <c r="BW9" s="233">
        <v>0</v>
      </c>
      <c r="BX9" s="233">
        <v>0</v>
      </c>
      <c r="BY9" s="233">
        <v>0</v>
      </c>
      <c r="BZ9" s="233">
        <v>0</v>
      </c>
      <c r="CA9" s="233">
        <v>0</v>
      </c>
      <c r="CB9" s="233" t="s">
        <v>163</v>
      </c>
      <c r="CC9" s="233">
        <v>0</v>
      </c>
      <c r="CD9" s="233">
        <v>0</v>
      </c>
      <c r="CE9" s="233">
        <v>0</v>
      </c>
      <c r="CF9" s="233">
        <v>0</v>
      </c>
      <c r="CG9" s="233">
        <v>0</v>
      </c>
      <c r="CH9" s="233">
        <v>0</v>
      </c>
      <c r="CI9" s="233">
        <v>0</v>
      </c>
      <c r="CJ9" s="233">
        <v>0</v>
      </c>
      <c r="CK9" s="233" t="s">
        <v>163</v>
      </c>
      <c r="CL9" s="233" t="s">
        <v>163</v>
      </c>
      <c r="CM9" s="233" t="s">
        <v>163</v>
      </c>
      <c r="CN9" s="233">
        <v>0</v>
      </c>
      <c r="CO9" s="233">
        <v>0</v>
      </c>
      <c r="CP9" s="233">
        <v>0</v>
      </c>
      <c r="CQ9" s="184">
        <f>SUM(AS9:CP9)</f>
        <v>0</v>
      </c>
      <c r="CR9" s="185">
        <f>CQ9+AR9</f>
        <v>0</v>
      </c>
    </row>
    <row r="10" spans="1:105" ht="15">
      <c r="A10" s="38">
        <v>5</v>
      </c>
      <c r="B10" s="134" t="str">
        <f>Presença!C11</f>
        <v>Bruno Pinheiro</v>
      </c>
      <c r="C10" s="273">
        <v>1</v>
      </c>
      <c r="D10" s="273">
        <v>0</v>
      </c>
      <c r="E10" s="272">
        <v>0</v>
      </c>
      <c r="F10" s="273">
        <v>0</v>
      </c>
      <c r="G10" s="273">
        <v>0</v>
      </c>
      <c r="H10" s="273">
        <v>0</v>
      </c>
      <c r="I10" s="273">
        <v>0</v>
      </c>
      <c r="J10" s="272">
        <v>0</v>
      </c>
      <c r="K10" s="272">
        <v>0</v>
      </c>
      <c r="L10" s="272">
        <v>0</v>
      </c>
      <c r="M10" s="272">
        <v>0</v>
      </c>
      <c r="N10" s="272">
        <v>0</v>
      </c>
      <c r="O10" s="275">
        <v>0</v>
      </c>
      <c r="P10" s="275" t="s">
        <v>163</v>
      </c>
      <c r="Q10" s="275" t="s">
        <v>163</v>
      </c>
      <c r="R10" s="272">
        <v>0</v>
      </c>
      <c r="S10" s="275" t="s">
        <v>163</v>
      </c>
      <c r="T10" s="272">
        <v>0</v>
      </c>
      <c r="U10" s="273">
        <v>0</v>
      </c>
      <c r="V10" s="273">
        <v>0</v>
      </c>
      <c r="W10" s="273">
        <v>0</v>
      </c>
      <c r="X10" s="273">
        <v>0</v>
      </c>
      <c r="Y10" s="273">
        <v>0</v>
      </c>
      <c r="Z10" s="273">
        <v>0</v>
      </c>
      <c r="AA10" s="273">
        <v>0</v>
      </c>
      <c r="AB10" s="273">
        <v>0</v>
      </c>
      <c r="AC10" s="273">
        <v>0</v>
      </c>
      <c r="AD10" s="273">
        <v>0</v>
      </c>
      <c r="AE10" s="273">
        <v>0</v>
      </c>
      <c r="AF10" s="273">
        <v>0</v>
      </c>
      <c r="AG10" s="273">
        <v>0</v>
      </c>
      <c r="AH10" s="273">
        <v>0</v>
      </c>
      <c r="AI10" s="273">
        <v>0</v>
      </c>
      <c r="AJ10" s="273">
        <v>0</v>
      </c>
      <c r="AK10" s="273">
        <v>0</v>
      </c>
      <c r="AL10" s="273">
        <v>0</v>
      </c>
      <c r="AM10" s="273">
        <v>0</v>
      </c>
      <c r="AN10" s="273">
        <v>0</v>
      </c>
      <c r="AO10" s="273">
        <v>0</v>
      </c>
      <c r="AP10" s="273">
        <v>0</v>
      </c>
      <c r="AQ10" s="273">
        <v>0</v>
      </c>
      <c r="AR10" s="183">
        <f t="shared" si="0"/>
        <v>1</v>
      </c>
      <c r="AS10" s="273"/>
      <c r="AT10" s="273"/>
      <c r="AU10" s="273"/>
      <c r="AV10" s="273"/>
      <c r="AW10" s="273"/>
      <c r="AX10" s="273"/>
      <c r="AY10" s="273"/>
      <c r="AZ10" s="273"/>
      <c r="BA10" s="273"/>
      <c r="BB10" s="233">
        <v>0</v>
      </c>
      <c r="BC10" s="233">
        <v>0</v>
      </c>
      <c r="BD10" s="233">
        <v>0</v>
      </c>
      <c r="BE10" s="233">
        <v>0</v>
      </c>
      <c r="BF10" s="233">
        <v>0</v>
      </c>
      <c r="BG10" s="233">
        <v>0</v>
      </c>
      <c r="BH10" s="233">
        <v>0</v>
      </c>
      <c r="BI10" s="233">
        <v>0</v>
      </c>
      <c r="BJ10" s="233">
        <v>0</v>
      </c>
      <c r="BK10" s="233">
        <v>0</v>
      </c>
      <c r="BL10" s="233">
        <v>0</v>
      </c>
      <c r="BM10" s="233">
        <v>0</v>
      </c>
      <c r="BN10" s="233">
        <v>0</v>
      </c>
      <c r="BO10" s="336">
        <v>1</v>
      </c>
      <c r="BP10" s="336">
        <v>0</v>
      </c>
      <c r="BQ10" s="233">
        <v>0</v>
      </c>
      <c r="BR10" s="233">
        <v>0</v>
      </c>
      <c r="BS10" s="233">
        <v>0</v>
      </c>
      <c r="BT10" s="233">
        <v>0</v>
      </c>
      <c r="BU10" s="233">
        <v>0</v>
      </c>
      <c r="BV10" s="233" t="s">
        <v>163</v>
      </c>
      <c r="BW10" s="233">
        <v>0</v>
      </c>
      <c r="BX10" s="233">
        <v>0</v>
      </c>
      <c r="BY10" s="233">
        <v>0</v>
      </c>
      <c r="BZ10" s="233">
        <v>0</v>
      </c>
      <c r="CA10" s="233">
        <v>0</v>
      </c>
      <c r="CB10" s="233" t="s">
        <v>163</v>
      </c>
      <c r="CC10" s="233">
        <v>0</v>
      </c>
      <c r="CD10" s="337">
        <v>0</v>
      </c>
      <c r="CE10" s="337">
        <v>0</v>
      </c>
      <c r="CF10" s="337">
        <v>0</v>
      </c>
      <c r="CG10" s="233">
        <v>0</v>
      </c>
      <c r="CH10" s="337">
        <v>0</v>
      </c>
      <c r="CI10" s="337">
        <v>0</v>
      </c>
      <c r="CJ10" s="337">
        <v>0</v>
      </c>
      <c r="CK10" s="233" t="s">
        <v>163</v>
      </c>
      <c r="CL10" s="233" t="s">
        <v>163</v>
      </c>
      <c r="CM10" s="233" t="s">
        <v>163</v>
      </c>
      <c r="CN10" s="337">
        <v>0</v>
      </c>
      <c r="CO10" s="337">
        <v>0</v>
      </c>
      <c r="CP10" s="337">
        <v>0</v>
      </c>
      <c r="CQ10" s="184">
        <f>SUM(AS10:CP10)</f>
        <v>1</v>
      </c>
      <c r="CR10" s="185">
        <f>CQ10+AR10</f>
        <v>2</v>
      </c>
    </row>
    <row r="11" spans="1:105" ht="15">
      <c r="A11" s="38">
        <v>6</v>
      </c>
      <c r="B11" s="134" t="str">
        <f>Presença!C12</f>
        <v>Dinei do Raio X</v>
      </c>
      <c r="C11" s="276">
        <v>0</v>
      </c>
      <c r="D11" s="273">
        <v>0</v>
      </c>
      <c r="E11" s="272">
        <v>0</v>
      </c>
      <c r="F11" s="273">
        <v>0</v>
      </c>
      <c r="G11" s="273">
        <v>0</v>
      </c>
      <c r="H11" s="273">
        <v>0</v>
      </c>
      <c r="I11" s="273">
        <v>0</v>
      </c>
      <c r="J11" s="272">
        <v>0</v>
      </c>
      <c r="K11" s="272">
        <v>0</v>
      </c>
      <c r="L11" s="272">
        <v>0</v>
      </c>
      <c r="M11" s="272">
        <v>0</v>
      </c>
      <c r="N11" s="272">
        <v>0</v>
      </c>
      <c r="O11" s="275">
        <v>0</v>
      </c>
      <c r="P11" s="275" t="s">
        <v>163</v>
      </c>
      <c r="Q11" s="275" t="s">
        <v>163</v>
      </c>
      <c r="R11" s="272">
        <v>0</v>
      </c>
      <c r="S11" s="275" t="s">
        <v>163</v>
      </c>
      <c r="T11" s="276">
        <v>0</v>
      </c>
      <c r="U11" s="276">
        <v>0</v>
      </c>
      <c r="V11" s="273">
        <v>0</v>
      </c>
      <c r="W11" s="276">
        <v>0</v>
      </c>
      <c r="X11" s="273">
        <v>0</v>
      </c>
      <c r="Y11" s="276">
        <v>0</v>
      </c>
      <c r="Z11" s="273">
        <v>0</v>
      </c>
      <c r="AA11" s="276">
        <v>0</v>
      </c>
      <c r="AB11" s="273">
        <v>0</v>
      </c>
      <c r="AC11" s="273">
        <v>0</v>
      </c>
      <c r="AD11" s="273">
        <v>0</v>
      </c>
      <c r="AE11" s="273">
        <v>0</v>
      </c>
      <c r="AF11" s="273">
        <v>0</v>
      </c>
      <c r="AG11" s="273">
        <v>0</v>
      </c>
      <c r="AH11" s="273">
        <v>0</v>
      </c>
      <c r="AI11" s="273">
        <v>0</v>
      </c>
      <c r="AJ11" s="273">
        <v>0</v>
      </c>
      <c r="AK11" s="273">
        <v>0</v>
      </c>
      <c r="AL11" s="273">
        <v>0</v>
      </c>
      <c r="AM11" s="273">
        <v>0</v>
      </c>
      <c r="AN11" s="276">
        <v>1</v>
      </c>
      <c r="AO11" s="276">
        <v>1</v>
      </c>
      <c r="AP11" s="273">
        <v>0</v>
      </c>
      <c r="AQ11" s="273">
        <v>0</v>
      </c>
      <c r="AR11" s="183">
        <f t="shared" si="0"/>
        <v>2</v>
      </c>
      <c r="AS11" s="273"/>
      <c r="AT11" s="276"/>
      <c r="AU11" s="276"/>
      <c r="AV11" s="276"/>
      <c r="AW11" s="276"/>
      <c r="AX11" s="276"/>
      <c r="AY11" s="276"/>
      <c r="AZ11" s="273"/>
      <c r="BA11" s="273"/>
      <c r="BB11" s="233">
        <v>0</v>
      </c>
      <c r="BC11" s="233">
        <v>0</v>
      </c>
      <c r="BD11" s="233">
        <v>0</v>
      </c>
      <c r="BE11" s="233">
        <v>0</v>
      </c>
      <c r="BF11" s="233">
        <v>0</v>
      </c>
      <c r="BG11" s="233">
        <v>0</v>
      </c>
      <c r="BH11" s="233">
        <v>0</v>
      </c>
      <c r="BI11" s="233">
        <v>0</v>
      </c>
      <c r="BJ11" s="233">
        <v>0</v>
      </c>
      <c r="BK11" s="233">
        <v>0</v>
      </c>
      <c r="BL11" s="233">
        <v>0</v>
      </c>
      <c r="BM11" s="233">
        <v>0</v>
      </c>
      <c r="BN11" s="233">
        <v>0</v>
      </c>
      <c r="BO11" s="337">
        <v>1</v>
      </c>
      <c r="BP11" s="336">
        <v>0</v>
      </c>
      <c r="BQ11" s="233">
        <v>0</v>
      </c>
      <c r="BR11" s="233">
        <v>0</v>
      </c>
      <c r="BS11" s="337">
        <v>1</v>
      </c>
      <c r="BT11" s="337">
        <v>0</v>
      </c>
      <c r="BU11" s="337">
        <v>0</v>
      </c>
      <c r="BV11" s="233" t="s">
        <v>163</v>
      </c>
      <c r="BW11" s="337">
        <v>0</v>
      </c>
      <c r="BX11" s="337">
        <v>0</v>
      </c>
      <c r="BY11" s="337">
        <v>0</v>
      </c>
      <c r="BZ11" s="337">
        <v>0</v>
      </c>
      <c r="CA11" s="337">
        <v>0</v>
      </c>
      <c r="CB11" s="233" t="s">
        <v>163</v>
      </c>
      <c r="CC11" s="337">
        <v>0</v>
      </c>
      <c r="CD11" s="233">
        <v>0</v>
      </c>
      <c r="CE11" s="233">
        <v>0</v>
      </c>
      <c r="CF11" s="233">
        <v>0</v>
      </c>
      <c r="CG11" s="234">
        <v>0</v>
      </c>
      <c r="CH11" s="233">
        <v>0</v>
      </c>
      <c r="CI11" s="233">
        <v>0</v>
      </c>
      <c r="CJ11" s="233">
        <v>0</v>
      </c>
      <c r="CK11" s="233" t="s">
        <v>163</v>
      </c>
      <c r="CL11" s="233" t="s">
        <v>163</v>
      </c>
      <c r="CM11" s="233" t="s">
        <v>163</v>
      </c>
      <c r="CN11" s="233">
        <v>0</v>
      </c>
      <c r="CO11" s="233">
        <v>0</v>
      </c>
      <c r="CP11" s="233">
        <v>0</v>
      </c>
      <c r="CQ11" s="184">
        <f>SUM(AS11:CP11)</f>
        <v>2</v>
      </c>
      <c r="CR11" s="185">
        <f>CQ11+AR11</f>
        <v>4</v>
      </c>
    </row>
    <row r="12" spans="1:105" ht="15">
      <c r="A12" s="38">
        <v>7</v>
      </c>
      <c r="B12" s="134" t="str">
        <f>Presença!C13</f>
        <v>Dra Raquel</v>
      </c>
      <c r="C12" s="273">
        <v>1</v>
      </c>
      <c r="D12" s="273">
        <v>0</v>
      </c>
      <c r="E12" s="272">
        <v>0</v>
      </c>
      <c r="F12" s="273">
        <v>0</v>
      </c>
      <c r="G12" s="273">
        <v>1</v>
      </c>
      <c r="H12" s="273">
        <v>0</v>
      </c>
      <c r="I12" s="273">
        <v>0</v>
      </c>
      <c r="J12" s="272">
        <v>0</v>
      </c>
      <c r="K12" s="272">
        <v>0</v>
      </c>
      <c r="L12" s="272">
        <v>0</v>
      </c>
      <c r="M12" s="272">
        <v>0</v>
      </c>
      <c r="N12" s="272">
        <v>0</v>
      </c>
      <c r="O12" s="275">
        <v>0</v>
      </c>
      <c r="P12" s="275" t="s">
        <v>163</v>
      </c>
      <c r="Q12" s="275" t="s">
        <v>163</v>
      </c>
      <c r="R12" s="272">
        <v>0</v>
      </c>
      <c r="S12" s="275" t="s">
        <v>163</v>
      </c>
      <c r="T12" s="272">
        <v>0</v>
      </c>
      <c r="U12" s="273">
        <v>0</v>
      </c>
      <c r="V12" s="273">
        <v>0</v>
      </c>
      <c r="W12" s="273">
        <v>0</v>
      </c>
      <c r="X12" s="273">
        <v>0</v>
      </c>
      <c r="Y12" s="273">
        <v>0</v>
      </c>
      <c r="Z12" s="273">
        <v>0</v>
      </c>
      <c r="AA12" s="273">
        <v>0</v>
      </c>
      <c r="AB12" s="273">
        <v>0</v>
      </c>
      <c r="AC12" s="273">
        <v>0</v>
      </c>
      <c r="AD12" s="273">
        <v>0</v>
      </c>
      <c r="AE12" s="273">
        <v>0</v>
      </c>
      <c r="AF12" s="273">
        <v>0</v>
      </c>
      <c r="AG12" s="273">
        <v>0</v>
      </c>
      <c r="AH12" s="273">
        <v>0</v>
      </c>
      <c r="AI12" s="273">
        <v>0</v>
      </c>
      <c r="AJ12" s="273">
        <v>0</v>
      </c>
      <c r="AK12" s="273">
        <v>0</v>
      </c>
      <c r="AL12" s="273">
        <v>0</v>
      </c>
      <c r="AM12" s="273">
        <v>0</v>
      </c>
      <c r="AN12" s="273">
        <v>0</v>
      </c>
      <c r="AO12" s="273">
        <v>0</v>
      </c>
      <c r="AP12" s="273">
        <v>0</v>
      </c>
      <c r="AQ12" s="273">
        <v>0</v>
      </c>
      <c r="AR12" s="183">
        <f t="shared" si="0"/>
        <v>2</v>
      </c>
      <c r="AS12" s="273"/>
      <c r="AT12" s="273"/>
      <c r="AU12" s="273"/>
      <c r="AV12" s="273"/>
      <c r="AW12" s="273"/>
      <c r="AX12" s="273"/>
      <c r="AY12" s="273"/>
      <c r="AZ12" s="273"/>
      <c r="BA12" s="273"/>
      <c r="BB12" s="233">
        <v>0</v>
      </c>
      <c r="BC12" s="233">
        <v>0</v>
      </c>
      <c r="BD12" s="233">
        <v>0</v>
      </c>
      <c r="BE12" s="233">
        <v>0</v>
      </c>
      <c r="BF12" s="233">
        <v>0</v>
      </c>
      <c r="BG12" s="233">
        <v>0</v>
      </c>
      <c r="BH12" s="233">
        <v>0</v>
      </c>
      <c r="BI12" s="233">
        <v>0</v>
      </c>
      <c r="BJ12" s="233">
        <v>0</v>
      </c>
      <c r="BK12" s="233">
        <v>0</v>
      </c>
      <c r="BL12" s="233">
        <v>0</v>
      </c>
      <c r="BM12" s="233">
        <v>0</v>
      </c>
      <c r="BN12" s="233">
        <v>0</v>
      </c>
      <c r="BO12" s="336">
        <v>0</v>
      </c>
      <c r="BP12" s="336">
        <v>0</v>
      </c>
      <c r="BQ12" s="233">
        <v>0</v>
      </c>
      <c r="BR12" s="233">
        <v>0</v>
      </c>
      <c r="BS12" s="233">
        <v>0</v>
      </c>
      <c r="BT12" s="233">
        <v>0</v>
      </c>
      <c r="BU12" s="233">
        <v>0</v>
      </c>
      <c r="BV12" s="233" t="s">
        <v>163</v>
      </c>
      <c r="BW12" s="233">
        <v>0</v>
      </c>
      <c r="BX12" s="233">
        <v>0</v>
      </c>
      <c r="BY12" s="233">
        <v>0</v>
      </c>
      <c r="BZ12" s="233">
        <v>0</v>
      </c>
      <c r="CA12" s="233">
        <v>0</v>
      </c>
      <c r="CB12" s="233" t="s">
        <v>163</v>
      </c>
      <c r="CC12" s="233">
        <v>0</v>
      </c>
      <c r="CD12" s="233">
        <v>0</v>
      </c>
      <c r="CE12" s="233">
        <v>0</v>
      </c>
      <c r="CF12" s="233">
        <v>0</v>
      </c>
      <c r="CG12" s="233">
        <v>0</v>
      </c>
      <c r="CH12" s="233">
        <v>0</v>
      </c>
      <c r="CI12" s="233">
        <v>0</v>
      </c>
      <c r="CJ12" s="233">
        <v>0</v>
      </c>
      <c r="CK12" s="233" t="s">
        <v>163</v>
      </c>
      <c r="CL12" s="233" t="s">
        <v>163</v>
      </c>
      <c r="CM12" s="233" t="s">
        <v>163</v>
      </c>
      <c r="CN12" s="233">
        <v>0</v>
      </c>
      <c r="CO12" s="233">
        <v>0</v>
      </c>
      <c r="CP12" s="233">
        <v>0</v>
      </c>
      <c r="CQ12" s="184">
        <f>SUM(AS12:CP12)</f>
        <v>0</v>
      </c>
      <c r="CR12" s="185">
        <f>CQ12+AR12</f>
        <v>2</v>
      </c>
    </row>
    <row r="13" spans="1:105" ht="15">
      <c r="A13" s="38">
        <v>8</v>
      </c>
      <c r="B13" s="134" t="str">
        <f>Presença!C14</f>
        <v>Eduardo Melo</v>
      </c>
      <c r="C13" s="273">
        <v>0</v>
      </c>
      <c r="D13" s="273">
        <v>0</v>
      </c>
      <c r="E13" s="272">
        <v>0</v>
      </c>
      <c r="F13" s="273">
        <v>0</v>
      </c>
      <c r="G13" s="273">
        <v>0</v>
      </c>
      <c r="H13" s="273">
        <v>0</v>
      </c>
      <c r="I13" s="273">
        <v>0</v>
      </c>
      <c r="J13" s="272">
        <v>0</v>
      </c>
      <c r="K13" s="272">
        <v>0</v>
      </c>
      <c r="L13" s="272">
        <v>0</v>
      </c>
      <c r="M13" s="272">
        <v>0</v>
      </c>
      <c r="N13" s="272">
        <v>0</v>
      </c>
      <c r="O13" s="275">
        <v>0</v>
      </c>
      <c r="P13" s="275" t="s">
        <v>163</v>
      </c>
      <c r="Q13" s="275" t="s">
        <v>163</v>
      </c>
      <c r="R13" s="272">
        <v>0</v>
      </c>
      <c r="S13" s="275" t="s">
        <v>163</v>
      </c>
      <c r="T13" s="273">
        <v>0</v>
      </c>
      <c r="U13" s="273">
        <v>0</v>
      </c>
      <c r="V13" s="273">
        <v>0</v>
      </c>
      <c r="W13" s="273">
        <v>0</v>
      </c>
      <c r="X13" s="273">
        <v>0</v>
      </c>
      <c r="Y13" s="273">
        <v>0</v>
      </c>
      <c r="Z13" s="273">
        <v>0</v>
      </c>
      <c r="AA13" s="273">
        <v>0</v>
      </c>
      <c r="AB13" s="273">
        <v>0</v>
      </c>
      <c r="AC13" s="273">
        <v>0</v>
      </c>
      <c r="AD13" s="273">
        <v>0</v>
      </c>
      <c r="AE13" s="273">
        <v>0</v>
      </c>
      <c r="AF13" s="273">
        <v>0</v>
      </c>
      <c r="AG13" s="273">
        <v>0</v>
      </c>
      <c r="AH13" s="273">
        <v>0</v>
      </c>
      <c r="AI13" s="273">
        <v>0</v>
      </c>
      <c r="AJ13" s="273">
        <v>0</v>
      </c>
      <c r="AK13" s="273">
        <v>0</v>
      </c>
      <c r="AL13" s="273">
        <v>0</v>
      </c>
      <c r="AM13" s="273">
        <v>0</v>
      </c>
      <c r="AN13" s="273">
        <v>0</v>
      </c>
      <c r="AO13" s="273">
        <v>0</v>
      </c>
      <c r="AP13" s="273">
        <v>0</v>
      </c>
      <c r="AQ13" s="273">
        <v>0</v>
      </c>
      <c r="AR13" s="183">
        <f t="shared" si="0"/>
        <v>0</v>
      </c>
      <c r="AS13" s="273"/>
      <c r="AT13" s="273"/>
      <c r="AU13" s="273"/>
      <c r="AV13" s="273"/>
      <c r="AW13" s="273"/>
      <c r="AX13" s="273"/>
      <c r="AY13" s="273"/>
      <c r="AZ13" s="273"/>
      <c r="BA13" s="273"/>
      <c r="BB13" s="233">
        <v>0</v>
      </c>
      <c r="BC13" s="233">
        <v>0</v>
      </c>
      <c r="BD13" s="233">
        <v>0</v>
      </c>
      <c r="BE13" s="233">
        <v>0</v>
      </c>
      <c r="BF13" s="233">
        <v>0</v>
      </c>
      <c r="BG13" s="233">
        <v>0</v>
      </c>
      <c r="BH13" s="233">
        <v>0</v>
      </c>
      <c r="BI13" s="233">
        <v>0</v>
      </c>
      <c r="BJ13" s="233">
        <v>0</v>
      </c>
      <c r="BK13" s="233">
        <v>0</v>
      </c>
      <c r="BL13" s="233">
        <v>0</v>
      </c>
      <c r="BM13" s="233">
        <v>0</v>
      </c>
      <c r="BN13" s="233">
        <v>0</v>
      </c>
      <c r="BO13" s="336">
        <v>0</v>
      </c>
      <c r="BP13" s="336">
        <v>0</v>
      </c>
      <c r="BQ13" s="233">
        <v>0</v>
      </c>
      <c r="BR13" s="233">
        <v>0</v>
      </c>
      <c r="BS13" s="233">
        <v>0</v>
      </c>
      <c r="BT13" s="233">
        <v>0</v>
      </c>
      <c r="BU13" s="233">
        <v>0</v>
      </c>
      <c r="BV13" s="233" t="s">
        <v>163</v>
      </c>
      <c r="BW13" s="233">
        <v>0</v>
      </c>
      <c r="BX13" s="233">
        <v>0</v>
      </c>
      <c r="BY13" s="233">
        <v>0</v>
      </c>
      <c r="BZ13" s="233">
        <v>0</v>
      </c>
      <c r="CA13" s="233">
        <v>0</v>
      </c>
      <c r="CB13" s="233" t="s">
        <v>163</v>
      </c>
      <c r="CC13" s="233">
        <v>0</v>
      </c>
      <c r="CD13" s="233">
        <v>0</v>
      </c>
      <c r="CE13" s="233">
        <v>0</v>
      </c>
      <c r="CF13" s="233">
        <v>0</v>
      </c>
      <c r="CG13" s="233">
        <v>1</v>
      </c>
      <c r="CH13" s="233">
        <v>0</v>
      </c>
      <c r="CI13" s="233">
        <v>0</v>
      </c>
      <c r="CJ13" s="233">
        <v>0</v>
      </c>
      <c r="CK13" s="233" t="s">
        <v>163</v>
      </c>
      <c r="CL13" s="233" t="s">
        <v>163</v>
      </c>
      <c r="CM13" s="233" t="s">
        <v>163</v>
      </c>
      <c r="CN13" s="233">
        <v>0</v>
      </c>
      <c r="CO13" s="233">
        <v>1</v>
      </c>
      <c r="CP13" s="233">
        <v>1</v>
      </c>
      <c r="CQ13" s="184">
        <f>SUM(AS13:CP13)</f>
        <v>3</v>
      </c>
      <c r="CR13" s="185">
        <f>CQ13+AR13</f>
        <v>3</v>
      </c>
    </row>
    <row r="14" spans="1:105" ht="15">
      <c r="A14" s="38">
        <v>9</v>
      </c>
      <c r="B14" s="134" t="str">
        <f>Presença!C15</f>
        <v>Elisia Rangel</v>
      </c>
      <c r="C14" s="273">
        <v>0</v>
      </c>
      <c r="D14" s="273">
        <v>0</v>
      </c>
      <c r="E14" s="272">
        <v>0</v>
      </c>
      <c r="F14" s="273">
        <v>0</v>
      </c>
      <c r="G14" s="273">
        <v>0</v>
      </c>
      <c r="H14" s="273">
        <v>0</v>
      </c>
      <c r="I14" s="273">
        <v>0</v>
      </c>
      <c r="J14" s="272">
        <v>0</v>
      </c>
      <c r="K14" s="272">
        <v>0</v>
      </c>
      <c r="L14" s="272">
        <v>0</v>
      </c>
      <c r="M14" s="272">
        <v>1</v>
      </c>
      <c r="N14" s="272">
        <v>0</v>
      </c>
      <c r="O14" s="275">
        <v>1</v>
      </c>
      <c r="P14" s="275" t="s">
        <v>163</v>
      </c>
      <c r="Q14" s="275" t="s">
        <v>163</v>
      </c>
      <c r="R14" s="272">
        <v>0</v>
      </c>
      <c r="S14" s="275" t="s">
        <v>163</v>
      </c>
      <c r="T14" s="272">
        <v>0</v>
      </c>
      <c r="U14" s="273">
        <v>0</v>
      </c>
      <c r="V14" s="273">
        <v>0</v>
      </c>
      <c r="W14" s="273">
        <v>0</v>
      </c>
      <c r="X14" s="273">
        <v>0</v>
      </c>
      <c r="Y14" s="273">
        <v>0</v>
      </c>
      <c r="Z14" s="273">
        <v>0</v>
      </c>
      <c r="AA14" s="273">
        <v>0</v>
      </c>
      <c r="AB14" s="273">
        <v>0</v>
      </c>
      <c r="AC14" s="273">
        <v>0</v>
      </c>
      <c r="AD14" s="273">
        <v>1</v>
      </c>
      <c r="AE14" s="273">
        <v>0</v>
      </c>
      <c r="AF14" s="273">
        <v>0</v>
      </c>
      <c r="AG14" s="273">
        <v>0</v>
      </c>
      <c r="AH14" s="273">
        <v>0</v>
      </c>
      <c r="AI14" s="273">
        <v>0</v>
      </c>
      <c r="AJ14" s="273">
        <v>0</v>
      </c>
      <c r="AK14" s="273">
        <v>0</v>
      </c>
      <c r="AL14" s="273">
        <v>0</v>
      </c>
      <c r="AM14" s="273">
        <v>0</v>
      </c>
      <c r="AN14" s="273">
        <v>0</v>
      </c>
      <c r="AO14" s="273">
        <v>0</v>
      </c>
      <c r="AP14" s="273">
        <v>0</v>
      </c>
      <c r="AQ14" s="273">
        <v>0</v>
      </c>
      <c r="AR14" s="183">
        <f t="shared" si="0"/>
        <v>3</v>
      </c>
      <c r="AS14" s="273"/>
      <c r="AT14" s="273"/>
      <c r="AU14" s="273"/>
      <c r="AV14" s="273"/>
      <c r="AW14" s="273"/>
      <c r="AX14" s="233"/>
      <c r="AY14" s="233"/>
      <c r="AZ14" s="233"/>
      <c r="BA14" s="233"/>
      <c r="BB14" s="233">
        <v>0</v>
      </c>
      <c r="BC14" s="233">
        <v>0</v>
      </c>
      <c r="BD14" s="233">
        <v>0</v>
      </c>
      <c r="BE14" s="233">
        <v>0</v>
      </c>
      <c r="BF14" s="233">
        <v>0</v>
      </c>
      <c r="BG14" s="233">
        <v>0</v>
      </c>
      <c r="BH14" s="233">
        <v>0</v>
      </c>
      <c r="BI14" s="233">
        <v>0</v>
      </c>
      <c r="BJ14" s="233">
        <v>0</v>
      </c>
      <c r="BK14" s="233">
        <v>0</v>
      </c>
      <c r="BL14" s="233">
        <v>0</v>
      </c>
      <c r="BM14" s="233">
        <v>0</v>
      </c>
      <c r="BN14" s="233">
        <v>0</v>
      </c>
      <c r="BO14" s="336">
        <v>0</v>
      </c>
      <c r="BP14" s="336">
        <v>0</v>
      </c>
      <c r="BQ14" s="233">
        <v>0</v>
      </c>
      <c r="BR14" s="233">
        <v>0</v>
      </c>
      <c r="BS14" s="233">
        <v>0</v>
      </c>
      <c r="BT14" s="233">
        <v>0</v>
      </c>
      <c r="BU14" s="233">
        <v>0</v>
      </c>
      <c r="BV14" s="233" t="s">
        <v>163</v>
      </c>
      <c r="BW14" s="233">
        <v>0</v>
      </c>
      <c r="BX14" s="233">
        <v>0</v>
      </c>
      <c r="BY14" s="233">
        <v>0</v>
      </c>
      <c r="BZ14" s="233">
        <v>1</v>
      </c>
      <c r="CA14" s="233">
        <v>0</v>
      </c>
      <c r="CB14" s="233" t="s">
        <v>163</v>
      </c>
      <c r="CC14" s="233">
        <v>0</v>
      </c>
      <c r="CD14" s="233">
        <v>0</v>
      </c>
      <c r="CE14" s="233">
        <v>0</v>
      </c>
      <c r="CF14" s="233">
        <v>0</v>
      </c>
      <c r="CG14" s="233">
        <v>0</v>
      </c>
      <c r="CH14" s="233">
        <v>0</v>
      </c>
      <c r="CI14" s="233">
        <v>0</v>
      </c>
      <c r="CJ14" s="233">
        <v>0</v>
      </c>
      <c r="CK14" s="233" t="s">
        <v>163</v>
      </c>
      <c r="CL14" s="233" t="s">
        <v>163</v>
      </c>
      <c r="CM14" s="233" t="s">
        <v>163</v>
      </c>
      <c r="CN14" s="233">
        <v>0</v>
      </c>
      <c r="CO14" s="233">
        <v>0</v>
      </c>
      <c r="CP14" s="233">
        <v>0</v>
      </c>
      <c r="CQ14" s="184">
        <f>SUM(AS14:CP14)</f>
        <v>1</v>
      </c>
      <c r="CR14" s="185">
        <f>CQ14+AR14</f>
        <v>4</v>
      </c>
    </row>
    <row r="15" spans="1:105" ht="15">
      <c r="A15" s="38">
        <v>10</v>
      </c>
      <c r="B15" s="134" t="str">
        <f>Presença!C16</f>
        <v>Heber Kilinho</v>
      </c>
      <c r="C15" s="273">
        <v>0</v>
      </c>
      <c r="D15" s="273">
        <v>0</v>
      </c>
      <c r="E15" s="272">
        <v>0</v>
      </c>
      <c r="F15" s="273">
        <v>0</v>
      </c>
      <c r="G15" s="273">
        <v>0</v>
      </c>
      <c r="H15" s="273">
        <v>0</v>
      </c>
      <c r="I15" s="273">
        <v>0</v>
      </c>
      <c r="J15" s="272">
        <v>0</v>
      </c>
      <c r="K15" s="272">
        <v>0</v>
      </c>
      <c r="L15" s="272">
        <v>0</v>
      </c>
      <c r="M15" s="272">
        <v>0</v>
      </c>
      <c r="N15" s="272">
        <v>0</v>
      </c>
      <c r="O15" s="275">
        <v>0</v>
      </c>
      <c r="P15" s="275" t="s">
        <v>163</v>
      </c>
      <c r="Q15" s="275" t="s">
        <v>163</v>
      </c>
      <c r="R15" s="272">
        <v>0</v>
      </c>
      <c r="S15" s="275" t="s">
        <v>163</v>
      </c>
      <c r="T15" s="272">
        <v>0</v>
      </c>
      <c r="U15" s="273">
        <v>0</v>
      </c>
      <c r="V15" s="273">
        <v>0</v>
      </c>
      <c r="W15" s="273">
        <v>0</v>
      </c>
      <c r="X15" s="273">
        <v>0</v>
      </c>
      <c r="Y15" s="273">
        <v>0</v>
      </c>
      <c r="Z15" s="273">
        <v>0</v>
      </c>
      <c r="AA15" s="273">
        <v>0</v>
      </c>
      <c r="AB15" s="273">
        <v>0</v>
      </c>
      <c r="AC15" s="273">
        <v>0</v>
      </c>
      <c r="AD15" s="273">
        <v>0</v>
      </c>
      <c r="AE15" s="273">
        <v>0</v>
      </c>
      <c r="AF15" s="273">
        <v>0</v>
      </c>
      <c r="AG15" s="273">
        <v>0</v>
      </c>
      <c r="AH15" s="273">
        <v>0</v>
      </c>
      <c r="AI15" s="273">
        <v>0</v>
      </c>
      <c r="AJ15" s="273">
        <v>0</v>
      </c>
      <c r="AK15" s="273">
        <v>0</v>
      </c>
      <c r="AL15" s="273">
        <v>0</v>
      </c>
      <c r="AM15" s="273">
        <v>0</v>
      </c>
      <c r="AN15" s="273">
        <v>0</v>
      </c>
      <c r="AO15" s="273">
        <v>0</v>
      </c>
      <c r="AP15" s="273">
        <v>0</v>
      </c>
      <c r="AQ15" s="273">
        <v>0</v>
      </c>
      <c r="AR15" s="183">
        <f t="shared" si="0"/>
        <v>0</v>
      </c>
      <c r="AS15" s="273"/>
      <c r="AT15" s="273"/>
      <c r="AU15" s="273"/>
      <c r="AV15" s="273"/>
      <c r="AW15" s="273"/>
      <c r="AX15" s="233"/>
      <c r="AY15" s="233"/>
      <c r="AZ15" s="273"/>
      <c r="BA15" s="273"/>
      <c r="BB15" s="233">
        <v>0</v>
      </c>
      <c r="BC15" s="233">
        <v>0</v>
      </c>
      <c r="BD15" s="233">
        <v>0</v>
      </c>
      <c r="BE15" s="233">
        <v>0</v>
      </c>
      <c r="BF15" s="233">
        <v>0</v>
      </c>
      <c r="BG15" s="233">
        <v>0</v>
      </c>
      <c r="BH15" s="233">
        <v>0</v>
      </c>
      <c r="BI15" s="233">
        <v>0</v>
      </c>
      <c r="BJ15" s="233">
        <v>0</v>
      </c>
      <c r="BK15" s="233">
        <v>0</v>
      </c>
      <c r="BL15" s="233">
        <v>0</v>
      </c>
      <c r="BM15" s="233">
        <v>0</v>
      </c>
      <c r="BN15" s="233">
        <v>0</v>
      </c>
      <c r="BO15" s="336">
        <v>0</v>
      </c>
      <c r="BP15" s="336">
        <v>0</v>
      </c>
      <c r="BQ15" s="233">
        <v>0</v>
      </c>
      <c r="BR15" s="233">
        <v>0</v>
      </c>
      <c r="BS15" s="233">
        <v>0</v>
      </c>
      <c r="BT15" s="233">
        <v>0</v>
      </c>
      <c r="BU15" s="233">
        <v>0</v>
      </c>
      <c r="BV15" s="233" t="s">
        <v>163</v>
      </c>
      <c r="BW15" s="233">
        <v>0</v>
      </c>
      <c r="BX15" s="233">
        <v>0</v>
      </c>
      <c r="BY15" s="233">
        <v>0</v>
      </c>
      <c r="BZ15" s="233">
        <v>0</v>
      </c>
      <c r="CA15" s="233">
        <v>0</v>
      </c>
      <c r="CB15" s="233" t="s">
        <v>163</v>
      </c>
      <c r="CC15" s="233">
        <v>0</v>
      </c>
      <c r="CD15" s="233">
        <v>0</v>
      </c>
      <c r="CE15" s="233">
        <v>0</v>
      </c>
      <c r="CF15" s="233">
        <v>0</v>
      </c>
      <c r="CG15" s="233">
        <v>0</v>
      </c>
      <c r="CH15" s="233">
        <v>0</v>
      </c>
      <c r="CI15" s="233">
        <v>0</v>
      </c>
      <c r="CJ15" s="233">
        <v>0</v>
      </c>
      <c r="CK15" s="233" t="s">
        <v>163</v>
      </c>
      <c r="CL15" s="233" t="s">
        <v>163</v>
      </c>
      <c r="CM15" s="233" t="s">
        <v>163</v>
      </c>
      <c r="CN15" s="233">
        <v>0</v>
      </c>
      <c r="CO15" s="233">
        <v>0</v>
      </c>
      <c r="CP15" s="233">
        <v>0</v>
      </c>
      <c r="CQ15" s="184">
        <f>SUM(AS15:CP15)</f>
        <v>0</v>
      </c>
      <c r="CR15" s="185">
        <f>CQ15+AR15</f>
        <v>0</v>
      </c>
    </row>
    <row r="16" spans="1:105" ht="15">
      <c r="A16" s="38">
        <v>11</v>
      </c>
      <c r="B16" s="134" t="str">
        <f>Presença!C17</f>
        <v>Roger Gomes</v>
      </c>
      <c r="C16" s="273">
        <v>0</v>
      </c>
      <c r="D16" s="273">
        <v>0</v>
      </c>
      <c r="E16" s="272">
        <v>0</v>
      </c>
      <c r="F16" s="273">
        <v>0</v>
      </c>
      <c r="G16" s="273">
        <v>0</v>
      </c>
      <c r="H16" s="273">
        <v>0</v>
      </c>
      <c r="I16" s="273">
        <v>0</v>
      </c>
      <c r="J16" s="272">
        <v>0</v>
      </c>
      <c r="K16" s="272">
        <v>0</v>
      </c>
      <c r="L16" s="272">
        <v>0</v>
      </c>
      <c r="M16" s="272">
        <v>0</v>
      </c>
      <c r="N16" s="272">
        <v>0</v>
      </c>
      <c r="O16" s="275">
        <v>0</v>
      </c>
      <c r="P16" s="275" t="s">
        <v>163</v>
      </c>
      <c r="Q16" s="275" t="s">
        <v>163</v>
      </c>
      <c r="R16" s="272">
        <v>0</v>
      </c>
      <c r="S16" s="275" t="s">
        <v>163</v>
      </c>
      <c r="T16" s="272">
        <v>0</v>
      </c>
      <c r="U16" s="273">
        <v>0</v>
      </c>
      <c r="V16" s="273">
        <v>0</v>
      </c>
      <c r="W16" s="273">
        <v>0</v>
      </c>
      <c r="X16" s="273">
        <v>0</v>
      </c>
      <c r="Y16" s="273">
        <v>0</v>
      </c>
      <c r="Z16" s="273">
        <v>0</v>
      </c>
      <c r="AA16" s="273">
        <v>0</v>
      </c>
      <c r="AB16" s="273">
        <v>0</v>
      </c>
      <c r="AC16" s="273">
        <v>0</v>
      </c>
      <c r="AD16" s="273">
        <v>0</v>
      </c>
      <c r="AE16" s="273">
        <v>0</v>
      </c>
      <c r="AF16" s="273">
        <v>0</v>
      </c>
      <c r="AG16" s="273">
        <v>0</v>
      </c>
      <c r="AH16" s="273">
        <v>0</v>
      </c>
      <c r="AI16" s="273">
        <v>0</v>
      </c>
      <c r="AJ16" s="273">
        <v>0</v>
      </c>
      <c r="AK16" s="273">
        <v>0</v>
      </c>
      <c r="AL16" s="273">
        <v>0</v>
      </c>
      <c r="AM16" s="273">
        <v>0</v>
      </c>
      <c r="AN16" s="273">
        <v>0</v>
      </c>
      <c r="AO16" s="273">
        <v>0</v>
      </c>
      <c r="AP16" s="273">
        <v>0</v>
      </c>
      <c r="AQ16" s="273">
        <v>0</v>
      </c>
      <c r="AR16" s="183">
        <f t="shared" si="0"/>
        <v>0</v>
      </c>
      <c r="AS16" s="273"/>
      <c r="AT16" s="273"/>
      <c r="AU16" s="273"/>
      <c r="AV16" s="273"/>
      <c r="AW16" s="273"/>
      <c r="AX16" s="233"/>
      <c r="AY16" s="233"/>
      <c r="AZ16" s="233"/>
      <c r="BA16" s="233"/>
      <c r="BB16" s="233">
        <v>0</v>
      </c>
      <c r="BC16" s="233">
        <v>0</v>
      </c>
      <c r="BD16" s="233">
        <v>0</v>
      </c>
      <c r="BE16" s="233">
        <v>0</v>
      </c>
      <c r="BF16" s="233">
        <v>0</v>
      </c>
      <c r="BG16" s="233">
        <v>0</v>
      </c>
      <c r="BH16" s="233">
        <v>0</v>
      </c>
      <c r="BI16" s="233">
        <v>0</v>
      </c>
      <c r="BJ16" s="233">
        <v>0</v>
      </c>
      <c r="BK16" s="233">
        <v>0</v>
      </c>
      <c r="BL16" s="233">
        <v>0</v>
      </c>
      <c r="BM16" s="233">
        <v>0</v>
      </c>
      <c r="BN16" s="233">
        <v>0</v>
      </c>
      <c r="BO16" s="336">
        <v>0</v>
      </c>
      <c r="BP16" s="336">
        <v>0</v>
      </c>
      <c r="BQ16" s="233">
        <v>0</v>
      </c>
      <c r="BR16" s="233">
        <v>0</v>
      </c>
      <c r="BS16" s="233">
        <v>0</v>
      </c>
      <c r="BT16" s="233">
        <v>0</v>
      </c>
      <c r="BU16" s="233">
        <v>0</v>
      </c>
      <c r="BV16" s="233" t="s">
        <v>163</v>
      </c>
      <c r="BW16" s="233">
        <v>0</v>
      </c>
      <c r="BX16" s="233">
        <v>0</v>
      </c>
      <c r="BY16" s="233">
        <v>0</v>
      </c>
      <c r="BZ16" s="233">
        <v>0</v>
      </c>
      <c r="CA16" s="233">
        <v>0</v>
      </c>
      <c r="CB16" s="233" t="s">
        <v>163</v>
      </c>
      <c r="CC16" s="233">
        <v>0</v>
      </c>
      <c r="CD16" s="233">
        <v>0</v>
      </c>
      <c r="CE16" s="233">
        <v>0</v>
      </c>
      <c r="CF16" s="233">
        <v>0</v>
      </c>
      <c r="CG16" s="233">
        <v>0</v>
      </c>
      <c r="CH16" s="233">
        <v>0</v>
      </c>
      <c r="CI16" s="233">
        <v>0</v>
      </c>
      <c r="CJ16" s="233">
        <v>0</v>
      </c>
      <c r="CK16" s="233" t="s">
        <v>163</v>
      </c>
      <c r="CL16" s="233" t="s">
        <v>163</v>
      </c>
      <c r="CM16" s="233" t="s">
        <v>163</v>
      </c>
      <c r="CN16" s="233">
        <v>0</v>
      </c>
      <c r="CO16" s="233">
        <v>0</v>
      </c>
      <c r="CP16" s="233">
        <v>0</v>
      </c>
      <c r="CQ16" s="184">
        <f>SUM(AS16:CP16)</f>
        <v>0</v>
      </c>
      <c r="CR16" s="185">
        <f>CQ16+AR16</f>
        <v>0</v>
      </c>
    </row>
    <row r="17" spans="1:101" ht="15">
      <c r="A17" s="38">
        <v>12</v>
      </c>
      <c r="B17" s="134" t="str">
        <f>Presença!C18</f>
        <v>Vaguinho da Marmoraria</v>
      </c>
      <c r="C17" s="273">
        <v>0</v>
      </c>
      <c r="D17" s="273">
        <v>0</v>
      </c>
      <c r="E17" s="272">
        <v>0</v>
      </c>
      <c r="F17" s="273">
        <v>0</v>
      </c>
      <c r="G17" s="273">
        <v>0</v>
      </c>
      <c r="H17" s="273">
        <v>0</v>
      </c>
      <c r="I17" s="273">
        <v>0</v>
      </c>
      <c r="J17" s="272">
        <v>0</v>
      </c>
      <c r="K17" s="272">
        <v>0</v>
      </c>
      <c r="L17" s="272">
        <v>0</v>
      </c>
      <c r="M17" s="272">
        <v>0</v>
      </c>
      <c r="N17" s="272">
        <v>0</v>
      </c>
      <c r="O17" s="275">
        <v>0</v>
      </c>
      <c r="P17" s="275" t="s">
        <v>163</v>
      </c>
      <c r="Q17" s="275" t="s">
        <v>163</v>
      </c>
      <c r="R17" s="272">
        <v>0</v>
      </c>
      <c r="S17" s="275" t="s">
        <v>163</v>
      </c>
      <c r="T17" s="273">
        <v>0</v>
      </c>
      <c r="U17" s="273">
        <v>0</v>
      </c>
      <c r="V17" s="273">
        <v>0</v>
      </c>
      <c r="W17" s="273">
        <v>0</v>
      </c>
      <c r="X17" s="273">
        <v>0</v>
      </c>
      <c r="Y17" s="273">
        <v>0</v>
      </c>
      <c r="Z17" s="273">
        <v>0</v>
      </c>
      <c r="AA17" s="273">
        <v>0</v>
      </c>
      <c r="AB17" s="273">
        <v>0</v>
      </c>
      <c r="AC17" s="273">
        <v>0</v>
      </c>
      <c r="AD17" s="273">
        <v>0</v>
      </c>
      <c r="AE17" s="273">
        <v>0</v>
      </c>
      <c r="AF17" s="273">
        <v>0</v>
      </c>
      <c r="AG17" s="273">
        <v>0</v>
      </c>
      <c r="AH17" s="273">
        <v>0</v>
      </c>
      <c r="AI17" s="273">
        <v>0</v>
      </c>
      <c r="AJ17" s="273">
        <v>0</v>
      </c>
      <c r="AK17" s="273">
        <v>0</v>
      </c>
      <c r="AL17" s="273">
        <v>0</v>
      </c>
      <c r="AM17" s="273">
        <v>0</v>
      </c>
      <c r="AN17" s="273">
        <v>0</v>
      </c>
      <c r="AO17" s="273">
        <v>0</v>
      </c>
      <c r="AP17" s="273">
        <v>0</v>
      </c>
      <c r="AQ17" s="273">
        <v>0</v>
      </c>
      <c r="AR17" s="183">
        <f t="shared" si="0"/>
        <v>0</v>
      </c>
      <c r="AS17" s="273"/>
      <c r="AT17" s="273"/>
      <c r="AU17" s="273"/>
      <c r="AV17" s="273"/>
      <c r="AW17" s="273"/>
      <c r="AX17" s="233"/>
      <c r="AY17" s="233"/>
      <c r="AZ17" s="273"/>
      <c r="BA17" s="273"/>
      <c r="BB17" s="233">
        <v>0</v>
      </c>
      <c r="BC17" s="233">
        <v>0</v>
      </c>
      <c r="BD17" s="233">
        <v>0</v>
      </c>
      <c r="BE17" s="233">
        <v>0</v>
      </c>
      <c r="BF17" s="233">
        <v>0</v>
      </c>
      <c r="BG17" s="233">
        <v>0</v>
      </c>
      <c r="BH17" s="233">
        <v>0</v>
      </c>
      <c r="BI17" s="233">
        <v>0</v>
      </c>
      <c r="BJ17" s="233">
        <v>0</v>
      </c>
      <c r="BK17" s="233">
        <v>0</v>
      </c>
      <c r="BL17" s="233">
        <v>0</v>
      </c>
      <c r="BM17" s="233">
        <v>0</v>
      </c>
      <c r="BN17" s="233">
        <v>0</v>
      </c>
      <c r="BO17" s="336">
        <v>0</v>
      </c>
      <c r="BP17" s="336">
        <v>0</v>
      </c>
      <c r="BQ17" s="233">
        <v>0</v>
      </c>
      <c r="BR17" s="233">
        <v>0</v>
      </c>
      <c r="BS17" s="233">
        <v>0</v>
      </c>
      <c r="BT17" s="233">
        <v>0</v>
      </c>
      <c r="BU17" s="233">
        <v>0</v>
      </c>
      <c r="BV17" s="233" t="s">
        <v>163</v>
      </c>
      <c r="BW17" s="233">
        <v>0</v>
      </c>
      <c r="BX17" s="233">
        <v>0</v>
      </c>
      <c r="BY17" s="233">
        <v>0</v>
      </c>
      <c r="BZ17" s="233">
        <v>0</v>
      </c>
      <c r="CA17" s="233">
        <v>0</v>
      </c>
      <c r="CB17" s="233" t="s">
        <v>163</v>
      </c>
      <c r="CC17" s="233">
        <v>0</v>
      </c>
      <c r="CD17" s="233">
        <v>0</v>
      </c>
      <c r="CE17" s="233">
        <v>0</v>
      </c>
      <c r="CF17" s="233">
        <v>0</v>
      </c>
      <c r="CG17" s="233">
        <v>0</v>
      </c>
      <c r="CH17" s="233">
        <v>0</v>
      </c>
      <c r="CI17" s="233">
        <v>0</v>
      </c>
      <c r="CJ17" s="233">
        <v>0</v>
      </c>
      <c r="CK17" s="233" t="s">
        <v>163</v>
      </c>
      <c r="CL17" s="233" t="s">
        <v>163</v>
      </c>
      <c r="CM17" s="233" t="s">
        <v>163</v>
      </c>
      <c r="CN17" s="233">
        <v>0</v>
      </c>
      <c r="CO17" s="233">
        <v>1</v>
      </c>
      <c r="CP17" s="233">
        <v>0</v>
      </c>
      <c r="CQ17" s="184">
        <f>SUM(AS17:CP17)</f>
        <v>1</v>
      </c>
      <c r="CR17" s="185">
        <f>CQ17+AR17</f>
        <v>1</v>
      </c>
    </row>
    <row r="18" spans="1:101" ht="15">
      <c r="A18" s="38">
        <v>13</v>
      </c>
      <c r="B18" s="134" t="str">
        <f>Presença!C19</f>
        <v>Vanildo</v>
      </c>
      <c r="C18" s="273">
        <v>0</v>
      </c>
      <c r="D18" s="273">
        <v>0</v>
      </c>
      <c r="E18" s="272">
        <v>0</v>
      </c>
      <c r="F18" s="273">
        <v>0</v>
      </c>
      <c r="G18" s="273">
        <v>0</v>
      </c>
      <c r="H18" s="273">
        <v>0</v>
      </c>
      <c r="I18" s="273">
        <v>0</v>
      </c>
      <c r="J18" s="272">
        <v>0</v>
      </c>
      <c r="K18" s="272">
        <v>0</v>
      </c>
      <c r="L18" s="272">
        <v>0</v>
      </c>
      <c r="M18" s="272">
        <v>0</v>
      </c>
      <c r="N18" s="272">
        <v>0</v>
      </c>
      <c r="O18" s="275">
        <v>0</v>
      </c>
      <c r="P18" s="275" t="s">
        <v>163</v>
      </c>
      <c r="Q18" s="275" t="s">
        <v>163</v>
      </c>
      <c r="R18" s="272">
        <v>0</v>
      </c>
      <c r="S18" s="275" t="s">
        <v>163</v>
      </c>
      <c r="T18" s="273">
        <v>0</v>
      </c>
      <c r="U18" s="273">
        <v>0</v>
      </c>
      <c r="V18" s="273">
        <v>0</v>
      </c>
      <c r="W18" s="273">
        <v>0</v>
      </c>
      <c r="X18" s="273">
        <v>0</v>
      </c>
      <c r="Y18" s="273">
        <v>0</v>
      </c>
      <c r="Z18" s="273">
        <v>0</v>
      </c>
      <c r="AA18" s="273">
        <v>0</v>
      </c>
      <c r="AB18" s="273">
        <v>0</v>
      </c>
      <c r="AC18" s="273">
        <v>0</v>
      </c>
      <c r="AD18" s="273">
        <v>0</v>
      </c>
      <c r="AE18" s="273">
        <v>0</v>
      </c>
      <c r="AF18" s="273">
        <v>0</v>
      </c>
      <c r="AG18" s="273">
        <v>0</v>
      </c>
      <c r="AH18" s="273">
        <v>0</v>
      </c>
      <c r="AI18" s="273">
        <v>0</v>
      </c>
      <c r="AJ18" s="273">
        <v>0</v>
      </c>
      <c r="AK18" s="273">
        <v>0</v>
      </c>
      <c r="AL18" s="273">
        <v>0</v>
      </c>
      <c r="AM18" s="273">
        <v>0</v>
      </c>
      <c r="AN18" s="273">
        <v>0</v>
      </c>
      <c r="AO18" s="273">
        <v>0</v>
      </c>
      <c r="AP18" s="273">
        <v>0</v>
      </c>
      <c r="AQ18" s="273">
        <v>0</v>
      </c>
      <c r="AR18" s="183">
        <f t="shared" si="0"/>
        <v>0</v>
      </c>
      <c r="AS18" s="273"/>
      <c r="AT18" s="273"/>
      <c r="AU18" s="273"/>
      <c r="AV18" s="273"/>
      <c r="AW18" s="273"/>
      <c r="AX18" s="233"/>
      <c r="AY18" s="233"/>
      <c r="AZ18" s="273"/>
      <c r="BA18" s="273"/>
      <c r="BB18" s="233">
        <v>0</v>
      </c>
      <c r="BC18" s="233">
        <v>0</v>
      </c>
      <c r="BD18" s="233">
        <v>0</v>
      </c>
      <c r="BE18" s="233">
        <v>0</v>
      </c>
      <c r="BF18" s="233">
        <v>0</v>
      </c>
      <c r="BG18" s="233">
        <v>0</v>
      </c>
      <c r="BH18" s="233">
        <v>0</v>
      </c>
      <c r="BI18" s="233">
        <v>0</v>
      </c>
      <c r="BJ18" s="233">
        <v>0</v>
      </c>
      <c r="BK18" s="233">
        <v>0</v>
      </c>
      <c r="BL18" s="233">
        <v>0</v>
      </c>
      <c r="BM18" s="233">
        <v>0</v>
      </c>
      <c r="BN18" s="233">
        <v>0</v>
      </c>
      <c r="BO18" s="336">
        <v>0</v>
      </c>
      <c r="BP18" s="336">
        <v>0</v>
      </c>
      <c r="BQ18" s="233">
        <v>0</v>
      </c>
      <c r="BR18" s="233">
        <v>0</v>
      </c>
      <c r="BS18" s="233">
        <v>0</v>
      </c>
      <c r="BT18" s="233">
        <v>0</v>
      </c>
      <c r="BU18" s="233">
        <v>0</v>
      </c>
      <c r="BV18" s="233" t="s">
        <v>163</v>
      </c>
      <c r="BW18" s="233">
        <v>0</v>
      </c>
      <c r="BX18" s="233">
        <v>0</v>
      </c>
      <c r="BY18" s="233">
        <v>0</v>
      </c>
      <c r="BZ18" s="233">
        <v>0</v>
      </c>
      <c r="CA18" s="233">
        <v>0</v>
      </c>
      <c r="CB18" s="233" t="s">
        <v>163</v>
      </c>
      <c r="CC18" s="233">
        <v>0</v>
      </c>
      <c r="CD18" s="233">
        <v>0</v>
      </c>
      <c r="CE18" s="233">
        <v>0</v>
      </c>
      <c r="CF18" s="233">
        <v>0</v>
      </c>
      <c r="CG18" s="233">
        <v>0</v>
      </c>
      <c r="CH18" s="233">
        <v>0</v>
      </c>
      <c r="CI18" s="233">
        <v>0</v>
      </c>
      <c r="CJ18" s="233">
        <v>0</v>
      </c>
      <c r="CK18" s="233" t="s">
        <v>163</v>
      </c>
      <c r="CL18" s="233" t="s">
        <v>163</v>
      </c>
      <c r="CM18" s="233" t="s">
        <v>163</v>
      </c>
      <c r="CN18" s="233">
        <v>0</v>
      </c>
      <c r="CO18" s="233">
        <v>0</v>
      </c>
      <c r="CP18" s="233">
        <v>0</v>
      </c>
      <c r="CQ18" s="184">
        <f>SUM(AS18:CP18)</f>
        <v>0</v>
      </c>
      <c r="CR18" s="185">
        <f>CQ18+AR18</f>
        <v>0</v>
      </c>
    </row>
    <row r="19" spans="1:101" s="43" customFormat="1" ht="15.75">
      <c r="A19" s="42"/>
      <c r="B19" s="135" t="s">
        <v>59</v>
      </c>
      <c r="C19" s="113">
        <f>SUM(C6:C18)</f>
        <v>4</v>
      </c>
      <c r="D19" s="113">
        <f t="shared" ref="D19:E19" si="1">SUM(D6:D18)</f>
        <v>0</v>
      </c>
      <c r="E19" s="113">
        <f t="shared" si="1"/>
        <v>1</v>
      </c>
      <c r="F19" s="113">
        <f t="shared" ref="F19" si="2">SUM(F6:F18)</f>
        <v>0</v>
      </c>
      <c r="G19" s="113">
        <f t="shared" ref="G19" si="3">SUM(G6:G18)</f>
        <v>1</v>
      </c>
      <c r="H19" s="113">
        <f t="shared" ref="H19" si="4">SUM(H6:H18)</f>
        <v>0</v>
      </c>
      <c r="I19" s="113">
        <f t="shared" ref="I19" si="5">SUM(I6:I18)</f>
        <v>0</v>
      </c>
      <c r="J19" s="113">
        <f t="shared" ref="J19:AO19" si="6">SUM(J6:J18)</f>
        <v>1</v>
      </c>
      <c r="K19" s="113">
        <f t="shared" si="6"/>
        <v>0</v>
      </c>
      <c r="L19" s="113">
        <f t="shared" si="6"/>
        <v>1</v>
      </c>
      <c r="M19" s="113">
        <f t="shared" si="6"/>
        <v>1</v>
      </c>
      <c r="N19" s="113">
        <f t="shared" si="6"/>
        <v>0</v>
      </c>
      <c r="O19" s="113">
        <f t="shared" si="6"/>
        <v>1</v>
      </c>
      <c r="P19" s="113">
        <f t="shared" si="6"/>
        <v>0</v>
      </c>
      <c r="Q19" s="113">
        <f t="shared" si="6"/>
        <v>0</v>
      </c>
      <c r="R19" s="113">
        <f t="shared" si="6"/>
        <v>0</v>
      </c>
      <c r="S19" s="113">
        <f t="shared" si="6"/>
        <v>0</v>
      </c>
      <c r="T19" s="113">
        <f t="shared" si="6"/>
        <v>0</v>
      </c>
      <c r="U19" s="113">
        <f t="shared" si="6"/>
        <v>1</v>
      </c>
      <c r="V19" s="113">
        <f t="shared" si="6"/>
        <v>0</v>
      </c>
      <c r="W19" s="113">
        <f t="shared" si="6"/>
        <v>0</v>
      </c>
      <c r="X19" s="113">
        <f t="shared" si="6"/>
        <v>0</v>
      </c>
      <c r="Y19" s="113">
        <f t="shared" si="6"/>
        <v>0</v>
      </c>
      <c r="Z19" s="113">
        <f t="shared" si="6"/>
        <v>0</v>
      </c>
      <c r="AA19" s="113">
        <f t="shared" si="6"/>
        <v>1</v>
      </c>
      <c r="AB19" s="113">
        <f t="shared" si="6"/>
        <v>0</v>
      </c>
      <c r="AC19" s="113">
        <f t="shared" si="6"/>
        <v>0</v>
      </c>
      <c r="AD19" s="113">
        <f t="shared" si="6"/>
        <v>1</v>
      </c>
      <c r="AE19" s="113">
        <f t="shared" si="6"/>
        <v>0</v>
      </c>
      <c r="AF19" s="113">
        <f t="shared" si="6"/>
        <v>1</v>
      </c>
      <c r="AG19" s="113">
        <f t="shared" si="6"/>
        <v>0</v>
      </c>
      <c r="AH19" s="113">
        <f t="shared" si="6"/>
        <v>0</v>
      </c>
      <c r="AI19" s="113">
        <f t="shared" si="6"/>
        <v>0</v>
      </c>
      <c r="AJ19" s="113">
        <f t="shared" si="6"/>
        <v>0</v>
      </c>
      <c r="AK19" s="113">
        <f t="shared" si="6"/>
        <v>0</v>
      </c>
      <c r="AL19" s="113">
        <f t="shared" si="6"/>
        <v>0</v>
      </c>
      <c r="AM19" s="113">
        <f t="shared" si="6"/>
        <v>0</v>
      </c>
      <c r="AN19" s="113">
        <f t="shared" si="6"/>
        <v>1</v>
      </c>
      <c r="AO19" s="113">
        <f t="shared" si="6"/>
        <v>1</v>
      </c>
      <c r="AP19" s="113">
        <f t="shared" ref="AP19:BQ19" si="7">SUM(AP6:AP18)</f>
        <v>0</v>
      </c>
      <c r="AQ19" s="113"/>
      <c r="AR19" s="178">
        <f>SUM(AR6:AR18)</f>
        <v>16</v>
      </c>
      <c r="AS19" s="113">
        <f t="shared" si="7"/>
        <v>0</v>
      </c>
      <c r="AT19" s="113">
        <f t="shared" si="7"/>
        <v>0</v>
      </c>
      <c r="AU19" s="113">
        <f t="shared" si="7"/>
        <v>0</v>
      </c>
      <c r="AV19" s="113">
        <f t="shared" si="7"/>
        <v>0</v>
      </c>
      <c r="AW19" s="113">
        <f t="shared" si="7"/>
        <v>0</v>
      </c>
      <c r="AX19" s="113">
        <f t="shared" si="7"/>
        <v>0</v>
      </c>
      <c r="AY19" s="113">
        <f t="shared" si="7"/>
        <v>0</v>
      </c>
      <c r="AZ19" s="113">
        <f t="shared" si="7"/>
        <v>0</v>
      </c>
      <c r="BA19" s="113">
        <f t="shared" si="7"/>
        <v>0</v>
      </c>
      <c r="BB19" s="113">
        <f t="shared" si="7"/>
        <v>1</v>
      </c>
      <c r="BC19" s="113">
        <f t="shared" si="7"/>
        <v>0</v>
      </c>
      <c r="BD19" s="113">
        <f t="shared" si="7"/>
        <v>0</v>
      </c>
      <c r="BE19" s="113">
        <f t="shared" si="7"/>
        <v>0</v>
      </c>
      <c r="BF19" s="113">
        <f t="shared" si="7"/>
        <v>0</v>
      </c>
      <c r="BG19" s="113">
        <f t="shared" si="7"/>
        <v>0</v>
      </c>
      <c r="BH19" s="113">
        <f t="shared" si="7"/>
        <v>0</v>
      </c>
      <c r="BI19" s="113">
        <f t="shared" si="7"/>
        <v>0</v>
      </c>
      <c r="BJ19" s="113">
        <f t="shared" si="7"/>
        <v>0</v>
      </c>
      <c r="BK19" s="113">
        <f t="shared" si="7"/>
        <v>0</v>
      </c>
      <c r="BL19" s="113">
        <f t="shared" si="7"/>
        <v>0</v>
      </c>
      <c r="BM19" s="113">
        <f t="shared" si="7"/>
        <v>0</v>
      </c>
      <c r="BN19" s="113">
        <f t="shared" si="7"/>
        <v>0</v>
      </c>
      <c r="BO19" s="113">
        <f t="shared" si="7"/>
        <v>2</v>
      </c>
      <c r="BP19" s="113">
        <f t="shared" si="7"/>
        <v>1</v>
      </c>
      <c r="BQ19" s="113">
        <f t="shared" si="7"/>
        <v>0</v>
      </c>
      <c r="BR19" s="113">
        <f t="shared" ref="BR19:CP19" si="8">SUM(BR6:BR18)</f>
        <v>0</v>
      </c>
      <c r="BS19" s="113">
        <f t="shared" si="8"/>
        <v>1</v>
      </c>
      <c r="BT19" s="113">
        <f t="shared" si="8"/>
        <v>0</v>
      </c>
      <c r="BU19" s="113">
        <f t="shared" si="8"/>
        <v>1</v>
      </c>
      <c r="BV19" s="113">
        <f t="shared" si="8"/>
        <v>0</v>
      </c>
      <c r="BW19" s="113">
        <f t="shared" si="8"/>
        <v>0</v>
      </c>
      <c r="BX19" s="113">
        <f t="shared" si="8"/>
        <v>1</v>
      </c>
      <c r="BY19" s="113">
        <f t="shared" si="8"/>
        <v>1</v>
      </c>
      <c r="BZ19" s="113">
        <f t="shared" si="8"/>
        <v>2</v>
      </c>
      <c r="CA19" s="113">
        <f t="shared" si="8"/>
        <v>1</v>
      </c>
      <c r="CB19" s="113">
        <f t="shared" si="8"/>
        <v>0</v>
      </c>
      <c r="CC19" s="113">
        <f t="shared" si="8"/>
        <v>1</v>
      </c>
      <c r="CD19" s="113">
        <f>SUM(CD6:CD18)</f>
        <v>0</v>
      </c>
      <c r="CE19" s="113">
        <f t="shared" si="8"/>
        <v>1</v>
      </c>
      <c r="CF19" s="113">
        <f t="shared" si="8"/>
        <v>0</v>
      </c>
      <c r="CG19" s="113">
        <f t="shared" si="8"/>
        <v>2</v>
      </c>
      <c r="CH19" s="113">
        <f t="shared" si="8"/>
        <v>0</v>
      </c>
      <c r="CI19" s="113">
        <f t="shared" si="8"/>
        <v>0</v>
      </c>
      <c r="CJ19" s="113">
        <f t="shared" si="8"/>
        <v>0</v>
      </c>
      <c r="CK19" s="113"/>
      <c r="CL19" s="113"/>
      <c r="CM19" s="113">
        <f t="shared" si="8"/>
        <v>0</v>
      </c>
      <c r="CN19" s="113">
        <f t="shared" si="8"/>
        <v>0</v>
      </c>
      <c r="CO19" s="113">
        <f t="shared" si="8"/>
        <v>4</v>
      </c>
      <c r="CP19" s="113">
        <f t="shared" si="8"/>
        <v>2</v>
      </c>
      <c r="CQ19" s="184">
        <f>SUM(CQ6:CQ18)</f>
        <v>21</v>
      </c>
      <c r="CR19" s="185">
        <f>CQ19+AR19</f>
        <v>37</v>
      </c>
    </row>
    <row r="20" spans="1:101">
      <c r="B20" s="445"/>
      <c r="C20" s="445"/>
      <c r="D20" s="445"/>
      <c r="E20" s="445"/>
      <c r="F20" s="445"/>
    </row>
    <row r="21" spans="1:101">
      <c r="E21" s="446"/>
      <c r="F21" s="446"/>
    </row>
    <row r="22" spans="1:101">
      <c r="E22" s="446"/>
      <c r="F22" s="446"/>
    </row>
    <row r="23" spans="1:101">
      <c r="E23" s="446"/>
      <c r="F23" s="446"/>
      <c r="CQ23" s="39"/>
      <c r="CS23" s="39"/>
      <c r="CW23" s="39"/>
    </row>
    <row r="24" spans="1:101">
      <c r="E24" s="446"/>
      <c r="F24" s="446"/>
      <c r="CQ24" s="39"/>
      <c r="CS24" s="39"/>
      <c r="CW24" s="39"/>
    </row>
    <row r="25" spans="1:101">
      <c r="E25" s="446"/>
      <c r="F25" s="446"/>
      <c r="CQ25" s="39"/>
      <c r="CS25" s="39"/>
      <c r="CW25" s="39"/>
    </row>
    <row r="26" spans="1:101">
      <c r="B26" s="40"/>
      <c r="C26" s="40"/>
      <c r="D26" s="40"/>
      <c r="CQ26" s="39"/>
      <c r="CS26" s="39"/>
      <c r="CW26" s="39"/>
    </row>
    <row r="27" spans="1:101">
      <c r="B27" s="40"/>
      <c r="C27" s="40"/>
      <c r="D27" s="40"/>
      <c r="CQ27" s="39"/>
      <c r="CS27" s="39"/>
      <c r="CW27" s="39"/>
    </row>
    <row r="28" spans="1:101">
      <c r="B28" s="40"/>
      <c r="C28" s="40"/>
      <c r="D28" s="40"/>
      <c r="CQ28" s="39"/>
      <c r="CS28" s="39"/>
      <c r="CW28" s="39"/>
    </row>
    <row r="29" spans="1:101">
      <c r="B29" s="40"/>
      <c r="C29" s="40"/>
      <c r="D29" s="40"/>
      <c r="CQ29" s="39"/>
      <c r="CS29" s="39"/>
      <c r="CW29" s="39"/>
    </row>
    <row r="30" spans="1:101">
      <c r="B30" s="40"/>
      <c r="C30" s="40"/>
      <c r="D30" s="40"/>
      <c r="CQ30" s="39"/>
      <c r="CS30" s="39"/>
      <c r="CW30" s="39"/>
    </row>
    <row r="31" spans="1:101">
      <c r="B31" s="40"/>
      <c r="C31" s="40"/>
      <c r="D31" s="40"/>
      <c r="CQ31" s="39"/>
      <c r="CS31" s="39"/>
      <c r="CW31" s="39"/>
    </row>
    <row r="32" spans="1:101">
      <c r="B32" s="40"/>
      <c r="C32" s="40"/>
      <c r="D32" s="40"/>
      <c r="CQ32" s="39"/>
      <c r="CS32" s="39"/>
      <c r="CW32" s="39"/>
    </row>
    <row r="33" spans="2:101">
      <c r="B33" s="41"/>
      <c r="C33" s="41"/>
      <c r="D33" s="41"/>
      <c r="CQ33" s="39"/>
      <c r="CS33" s="39"/>
      <c r="CW33" s="39"/>
    </row>
    <row r="34" spans="2:101">
      <c r="B34" s="40"/>
      <c r="C34" s="40"/>
      <c r="D34" s="40"/>
      <c r="CQ34" s="39"/>
      <c r="CS34" s="39"/>
      <c r="CW34" s="39"/>
    </row>
    <row r="35" spans="2:101">
      <c r="B35" s="40"/>
      <c r="C35" s="40"/>
      <c r="D35" s="40"/>
      <c r="CQ35" s="39"/>
      <c r="CS35" s="39"/>
      <c r="CW35" s="39"/>
    </row>
    <row r="37" spans="2:101">
      <c r="B37" s="39"/>
      <c r="C37" s="39"/>
      <c r="D37" s="39"/>
    </row>
    <row r="38" spans="2:101">
      <c r="B38" s="39"/>
      <c r="C38" s="39"/>
      <c r="D38" s="39"/>
    </row>
    <row r="39" spans="2:101">
      <c r="B39" s="39"/>
      <c r="C39" s="39"/>
      <c r="D39" s="39"/>
    </row>
    <row r="40" spans="2:101">
      <c r="E40" s="39"/>
    </row>
    <row r="41" spans="2:101">
      <c r="E41" s="39"/>
    </row>
    <row r="42" spans="2:101">
      <c r="E42" s="39"/>
    </row>
    <row r="43" spans="2:101">
      <c r="E43" s="39"/>
    </row>
    <row r="44" spans="2:101">
      <c r="E44" s="39"/>
    </row>
  </sheetData>
  <mergeCells count="21">
    <mergeCell ref="E24:F24"/>
    <mergeCell ref="E25:F25"/>
    <mergeCell ref="E23:F23"/>
    <mergeCell ref="CQ3:CQ5"/>
    <mergeCell ref="BB3:BJ3"/>
    <mergeCell ref="BK3:BS3"/>
    <mergeCell ref="BT3:CA3"/>
    <mergeCell ref="CB3:CJ3"/>
    <mergeCell ref="CK3:CP3"/>
    <mergeCell ref="CR3:CR5"/>
    <mergeCell ref="B20:F20"/>
    <mergeCell ref="E21:F21"/>
    <mergeCell ref="E22:F22"/>
    <mergeCell ref="AS3:BA3"/>
    <mergeCell ref="AR3:AR5"/>
    <mergeCell ref="C3:D3"/>
    <mergeCell ref="E3:G3"/>
    <mergeCell ref="H3:P3"/>
    <mergeCell ref="Q3:Y3"/>
    <mergeCell ref="Z3:AG3"/>
    <mergeCell ref="AH3:AQ3"/>
  </mergeCells>
  <pageMargins left="0.74803149606299213" right="0.74803149606299213" top="1.3775590551181101" bottom="1.3775590551181101" header="0.98385826771653495" footer="0.98385826771653495"/>
  <pageSetup paperSize="9" fitToWidth="0" fitToHeight="0" orientation="portrait" horizontalDpi="4294967293" verticalDpi="4294967293" r:id="rId1"/>
  <headerFooter alignWithMargins="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45"/>
  <sheetViews>
    <sheetView topLeftCell="A2" workbookViewId="0">
      <pane xSplit="2" ySplit="5" topLeftCell="CL7" activePane="bottomRight" state="frozen"/>
      <selection activeCell="CZ13" sqref="CZ13"/>
      <selection pane="topRight" activeCell="CZ13" sqref="CZ13"/>
      <selection pane="bottomLeft" activeCell="CZ13" sqref="CZ13"/>
      <selection pane="bottomRight" activeCell="CX7" sqref="CX7:CX19"/>
    </sheetView>
  </sheetViews>
  <sheetFormatPr defaultRowHeight="14.25"/>
  <cols>
    <col min="1" max="1" width="2.625" style="71" bestFit="1" customWidth="1"/>
    <col min="2" max="2" width="22.5" style="71" bestFit="1" customWidth="1"/>
    <col min="3" max="4" width="5.625" style="71" bestFit="1" customWidth="1"/>
    <col min="5" max="5" width="5.625" style="71" customWidth="1"/>
    <col min="6" max="8" width="5.375" style="71" bestFit="1" customWidth="1"/>
    <col min="9" max="9" width="6.25" style="359" customWidth="1"/>
    <col min="10" max="11" width="6.25" style="71" bestFit="1" customWidth="1"/>
    <col min="12" max="13" width="6.25" style="71" customWidth="1"/>
    <col min="14" max="14" width="6.25" style="71" bestFit="1" customWidth="1"/>
    <col min="15" max="15" width="6.25" style="71" customWidth="1"/>
    <col min="16" max="16" width="5.375" style="71" customWidth="1"/>
    <col min="17" max="19" width="5" style="71" customWidth="1"/>
    <col min="20" max="21" width="5.875" style="71" customWidth="1"/>
    <col min="22" max="22" width="6.125" style="71" bestFit="1" customWidth="1"/>
    <col min="23" max="25" width="5.875" style="71" customWidth="1"/>
    <col min="26" max="26" width="5.375" style="71" bestFit="1" customWidth="1"/>
    <col min="27" max="28" width="5.25" style="71" customWidth="1"/>
    <col min="29" max="34" width="6.125" style="71" customWidth="1"/>
    <col min="35" max="35" width="5.375" style="71" customWidth="1"/>
    <col min="36" max="37" width="4.625" style="71" customWidth="1"/>
    <col min="38" max="38" width="4.625" style="71" bestFit="1" customWidth="1"/>
    <col min="39" max="39" width="5.5" style="71" customWidth="1"/>
    <col min="40" max="43" width="5.5" style="71" bestFit="1" customWidth="1"/>
    <col min="44" max="45" width="5.5" style="71" customWidth="1"/>
    <col min="46" max="46" width="5.375" style="71" bestFit="1" customWidth="1"/>
    <col min="47" max="47" width="18.875" style="81" bestFit="1" customWidth="1"/>
    <col min="48" max="50" width="4.125" style="71" bestFit="1" customWidth="1"/>
    <col min="51" max="55" width="5" style="71" bestFit="1" customWidth="1"/>
    <col min="56" max="56" width="5" style="71" customWidth="1"/>
    <col min="57" max="57" width="5.375" style="71" bestFit="1" customWidth="1"/>
    <col min="58" max="58" width="5.5" style="71" bestFit="1" customWidth="1"/>
    <col min="59" max="59" width="5.5" style="71" customWidth="1"/>
    <col min="60" max="60" width="6.375" style="71" bestFit="1" customWidth="1"/>
    <col min="61" max="66" width="6.375" style="71" customWidth="1"/>
    <col min="67" max="67" width="5.375" style="71" bestFit="1" customWidth="1"/>
    <col min="68" max="70" width="4.5" style="71" bestFit="1" customWidth="1"/>
    <col min="71" max="78" width="5.375" style="71" bestFit="1" customWidth="1"/>
    <col min="79" max="79" width="4.75" style="71" bestFit="1" customWidth="1"/>
    <col min="80" max="86" width="5.625" style="71" bestFit="1" customWidth="1"/>
    <col min="87" max="87" width="5.375" style="71" bestFit="1" customWidth="1"/>
    <col min="88" max="89" width="5.25" style="71" customWidth="1"/>
    <col min="90" max="95" width="6.125" style="71" customWidth="1"/>
    <col min="96" max="96" width="5.375" style="71" bestFit="1" customWidth="1"/>
    <col min="97" max="99" width="5.25" style="71" bestFit="1" customWidth="1"/>
    <col min="100" max="102" width="6.125" style="71" customWidth="1"/>
    <col min="103" max="103" width="5.375" style="71" customWidth="1"/>
    <col min="104" max="104" width="18.875" style="73" bestFit="1" customWidth="1"/>
    <col min="105" max="105" width="12.25" style="71" bestFit="1" customWidth="1"/>
    <col min="106" max="109" width="11.625" style="71" customWidth="1"/>
    <col min="110" max="110" width="14.625" style="71" customWidth="1"/>
    <col min="111" max="111" width="13.125" style="71" customWidth="1"/>
    <col min="112" max="114" width="9.5" style="71" customWidth="1"/>
    <col min="115" max="115" width="7.5" style="71" customWidth="1"/>
    <col min="116" max="120" width="12.375" style="71" customWidth="1"/>
    <col min="121" max="121" width="4.75" style="71" customWidth="1"/>
    <col min="122" max="1022" width="12.375" style="71" customWidth="1"/>
    <col min="1023" max="1023" width="9" style="71" customWidth="1"/>
    <col min="1024" max="16384" width="9" style="71"/>
  </cols>
  <sheetData>
    <row r="1" spans="1:114">
      <c r="A1" s="70"/>
      <c r="B1" s="70"/>
      <c r="C1" s="70"/>
      <c r="D1" s="70"/>
      <c r="E1" s="70"/>
      <c r="F1" s="70"/>
      <c r="G1" s="70"/>
      <c r="H1" s="70"/>
      <c r="I1" s="356"/>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9"/>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row>
    <row r="2" spans="1:114">
      <c r="A2" s="70"/>
      <c r="B2" s="70"/>
      <c r="C2" s="70"/>
      <c r="D2" s="70"/>
      <c r="E2" s="70"/>
      <c r="F2" s="70"/>
      <c r="G2" s="70"/>
      <c r="H2" s="70"/>
      <c r="I2" s="356"/>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9"/>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row>
    <row r="3" spans="1:114">
      <c r="A3" s="70"/>
      <c r="B3" s="72"/>
      <c r="C3" s="72"/>
      <c r="D3" s="72"/>
      <c r="E3" s="72"/>
      <c r="F3" s="72"/>
      <c r="G3" s="72"/>
      <c r="H3" s="72"/>
      <c r="I3" s="357"/>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80"/>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DH3" s="72"/>
      <c r="DI3" s="72"/>
      <c r="DJ3" s="72"/>
    </row>
    <row r="4" spans="1:114" ht="14.25" customHeight="1">
      <c r="A4" s="70"/>
      <c r="B4" s="131" t="s">
        <v>76</v>
      </c>
      <c r="C4" s="466" t="s">
        <v>28</v>
      </c>
      <c r="D4" s="467"/>
      <c r="E4" s="467"/>
      <c r="F4" s="468"/>
      <c r="G4" s="476" t="s">
        <v>29</v>
      </c>
      <c r="H4" s="471"/>
      <c r="I4" s="471"/>
      <c r="J4" s="471"/>
      <c r="K4" s="471"/>
      <c r="L4" s="471"/>
      <c r="M4" s="471"/>
      <c r="N4" s="471"/>
      <c r="O4" s="471"/>
      <c r="P4" s="478"/>
      <c r="Q4" s="483" t="s">
        <v>30</v>
      </c>
      <c r="R4" s="484"/>
      <c r="S4" s="484"/>
      <c r="T4" s="484"/>
      <c r="U4" s="484"/>
      <c r="V4" s="484"/>
      <c r="W4" s="484"/>
      <c r="X4" s="484"/>
      <c r="Y4" s="484"/>
      <c r="Z4" s="485"/>
      <c r="AA4" s="479" t="s">
        <v>31</v>
      </c>
      <c r="AB4" s="474"/>
      <c r="AC4" s="474"/>
      <c r="AD4" s="474"/>
      <c r="AE4" s="474"/>
      <c r="AF4" s="474"/>
      <c r="AG4" s="474"/>
      <c r="AH4" s="474"/>
      <c r="AI4" s="475"/>
      <c r="AJ4" s="476" t="s">
        <v>32</v>
      </c>
      <c r="AK4" s="471"/>
      <c r="AL4" s="471"/>
      <c r="AM4" s="471"/>
      <c r="AN4" s="471"/>
      <c r="AO4" s="471"/>
      <c r="AP4" s="471"/>
      <c r="AQ4" s="471"/>
      <c r="AR4" s="471"/>
      <c r="AS4" s="471"/>
      <c r="AT4" s="478"/>
      <c r="AU4" s="489" t="s">
        <v>57</v>
      </c>
      <c r="AV4" s="486" t="s">
        <v>33</v>
      </c>
      <c r="AW4" s="487"/>
      <c r="AX4" s="487"/>
      <c r="AY4" s="487"/>
      <c r="AZ4" s="487"/>
      <c r="BA4" s="487"/>
      <c r="BB4" s="487"/>
      <c r="BC4" s="487"/>
      <c r="BD4" s="487"/>
      <c r="BE4" s="488"/>
      <c r="BF4" s="473" t="s">
        <v>34</v>
      </c>
      <c r="BG4" s="474"/>
      <c r="BH4" s="474"/>
      <c r="BI4" s="474"/>
      <c r="BJ4" s="474"/>
      <c r="BK4" s="474"/>
      <c r="BL4" s="474"/>
      <c r="BM4" s="474"/>
      <c r="BN4" s="474"/>
      <c r="BO4" s="475"/>
      <c r="BP4" s="476" t="s">
        <v>35</v>
      </c>
      <c r="BQ4" s="471"/>
      <c r="BR4" s="471"/>
      <c r="BS4" s="471"/>
      <c r="BT4" s="471"/>
      <c r="BU4" s="471"/>
      <c r="BV4" s="471"/>
      <c r="BW4" s="471"/>
      <c r="BX4" s="471"/>
      <c r="BY4" s="472"/>
      <c r="BZ4" s="495" t="s">
        <v>36</v>
      </c>
      <c r="CA4" s="487"/>
      <c r="CB4" s="487"/>
      <c r="CC4" s="487"/>
      <c r="CD4" s="487"/>
      <c r="CE4" s="487"/>
      <c r="CF4" s="487"/>
      <c r="CG4" s="487"/>
      <c r="CH4" s="487"/>
      <c r="CI4" s="469" t="s">
        <v>37</v>
      </c>
      <c r="CJ4" s="469"/>
      <c r="CK4" s="469"/>
      <c r="CL4" s="469"/>
      <c r="CM4" s="469"/>
      <c r="CN4" s="469"/>
      <c r="CO4" s="469"/>
      <c r="CP4" s="469"/>
      <c r="CQ4" s="469"/>
      <c r="CR4" s="469"/>
      <c r="CS4" s="470" t="s">
        <v>38</v>
      </c>
      <c r="CT4" s="471"/>
      <c r="CU4" s="471"/>
      <c r="CV4" s="471"/>
      <c r="CW4" s="471"/>
      <c r="CX4" s="471"/>
      <c r="CY4" s="472"/>
      <c r="CZ4" s="480" t="s">
        <v>58</v>
      </c>
      <c r="DA4" s="453" t="s">
        <v>59</v>
      </c>
      <c r="DH4" s="72"/>
      <c r="DI4" s="72"/>
      <c r="DJ4" s="72"/>
    </row>
    <row r="5" spans="1:114" ht="15">
      <c r="A5" s="74"/>
      <c r="B5" s="137" t="s">
        <v>40</v>
      </c>
      <c r="C5" s="150">
        <v>44245</v>
      </c>
      <c r="D5" s="150">
        <v>44250</v>
      </c>
      <c r="E5" s="150">
        <v>44252</v>
      </c>
      <c r="F5" s="458" t="s">
        <v>60</v>
      </c>
      <c r="G5" s="164">
        <v>44257</v>
      </c>
      <c r="H5" s="151">
        <v>44259</v>
      </c>
      <c r="I5" s="151">
        <v>44264</v>
      </c>
      <c r="J5" s="151">
        <v>44266</v>
      </c>
      <c r="K5" s="151">
        <v>44271</v>
      </c>
      <c r="L5" s="151">
        <v>44273</v>
      </c>
      <c r="M5" s="151">
        <v>44278</v>
      </c>
      <c r="N5" s="165">
        <v>44280</v>
      </c>
      <c r="O5" s="342">
        <v>44285</v>
      </c>
      <c r="P5" s="460" t="s">
        <v>60</v>
      </c>
      <c r="Q5" s="179">
        <f>O5+2</f>
        <v>44287</v>
      </c>
      <c r="R5" s="179">
        <f>+Q5+5</f>
        <v>44292</v>
      </c>
      <c r="S5" s="179">
        <f>R5+2</f>
        <v>44294</v>
      </c>
      <c r="T5" s="179">
        <f>+S5+5</f>
        <v>44299</v>
      </c>
      <c r="U5" s="179">
        <f>T5+2</f>
        <v>44301</v>
      </c>
      <c r="V5" s="179">
        <f>+U5+5</f>
        <v>44306</v>
      </c>
      <c r="W5" s="179">
        <f>V5+2</f>
        <v>44308</v>
      </c>
      <c r="X5" s="179">
        <f>+W5+5</f>
        <v>44313</v>
      </c>
      <c r="Y5" s="180">
        <f>X5+2</f>
        <v>44315</v>
      </c>
      <c r="Z5" s="462" t="s">
        <v>60</v>
      </c>
      <c r="AA5" s="170">
        <f>+Y5+5</f>
        <v>44320</v>
      </c>
      <c r="AB5" s="150">
        <f>AA5+2</f>
        <v>44322</v>
      </c>
      <c r="AC5" s="150">
        <f>+AB5+5</f>
        <v>44327</v>
      </c>
      <c r="AD5" s="150">
        <f>AC5+2</f>
        <v>44329</v>
      </c>
      <c r="AE5" s="150">
        <f>+AD5+5</f>
        <v>44334</v>
      </c>
      <c r="AF5" s="150">
        <f>AE5+2</f>
        <v>44336</v>
      </c>
      <c r="AG5" s="150">
        <f>+AF5+5</f>
        <v>44341</v>
      </c>
      <c r="AH5" s="163">
        <f>AG5+2</f>
        <v>44343</v>
      </c>
      <c r="AI5" s="458" t="s">
        <v>60</v>
      </c>
      <c r="AJ5" s="164">
        <f>+AH5+5</f>
        <v>44348</v>
      </c>
      <c r="AK5" s="151">
        <f>AJ5+2</f>
        <v>44350</v>
      </c>
      <c r="AL5" s="151">
        <f>+AK5+5</f>
        <v>44355</v>
      </c>
      <c r="AM5" s="151">
        <f>AL5+2</f>
        <v>44357</v>
      </c>
      <c r="AN5" s="151">
        <f>+AM5+5</f>
        <v>44362</v>
      </c>
      <c r="AO5" s="151">
        <f>AN5+2</f>
        <v>44364</v>
      </c>
      <c r="AP5" s="151">
        <f>+AO5+5</f>
        <v>44369</v>
      </c>
      <c r="AQ5" s="165">
        <f>AP5+2</f>
        <v>44371</v>
      </c>
      <c r="AR5" s="171">
        <f>+AQ5+5</f>
        <v>44376</v>
      </c>
      <c r="AS5" s="342">
        <v>44377</v>
      </c>
      <c r="AT5" s="464" t="s">
        <v>60</v>
      </c>
      <c r="AU5" s="490"/>
      <c r="AV5" s="166">
        <f>AR5+2</f>
        <v>44378</v>
      </c>
      <c r="AW5" s="152">
        <f>+AV5+5</f>
        <v>44383</v>
      </c>
      <c r="AX5" s="152">
        <f>AW5+2</f>
        <v>44385</v>
      </c>
      <c r="AY5" s="152">
        <f>+AX5+5</f>
        <v>44390</v>
      </c>
      <c r="AZ5" s="152">
        <f>AY5+2</f>
        <v>44392</v>
      </c>
      <c r="BA5" s="152">
        <f>+AZ5+5</f>
        <v>44397</v>
      </c>
      <c r="BB5" s="152">
        <f>BA5+2</f>
        <v>44399</v>
      </c>
      <c r="BC5" s="169">
        <f>+BB5+5</f>
        <v>44404</v>
      </c>
      <c r="BD5" s="182">
        <f>BC5+2</f>
        <v>44406</v>
      </c>
      <c r="BE5" s="477" t="s">
        <v>60</v>
      </c>
      <c r="BF5" s="150">
        <f>+BD5+5</f>
        <v>44411</v>
      </c>
      <c r="BG5" s="150">
        <f>BF5+2</f>
        <v>44413</v>
      </c>
      <c r="BH5" s="150">
        <f>+BG5+5</f>
        <v>44418</v>
      </c>
      <c r="BI5" s="150">
        <f>BH5+2</f>
        <v>44420</v>
      </c>
      <c r="BJ5" s="150">
        <f>+BI5+5</f>
        <v>44425</v>
      </c>
      <c r="BK5" s="150">
        <f>BJ5+2</f>
        <v>44427</v>
      </c>
      <c r="BL5" s="150">
        <f>+BK5+5</f>
        <v>44432</v>
      </c>
      <c r="BM5" s="163">
        <f>BL5+2</f>
        <v>44434</v>
      </c>
      <c r="BN5" s="361">
        <f>+BM5+5</f>
        <v>44439</v>
      </c>
      <c r="BO5" s="492" t="s">
        <v>60</v>
      </c>
      <c r="BP5" s="151">
        <f>BN5+2</f>
        <v>44441</v>
      </c>
      <c r="BQ5" s="151">
        <f>+BP5+5</f>
        <v>44446</v>
      </c>
      <c r="BR5" s="151">
        <f>BQ5+2</f>
        <v>44448</v>
      </c>
      <c r="BS5" s="151">
        <f>+BR5+5</f>
        <v>44453</v>
      </c>
      <c r="BT5" s="151">
        <f>BS5+2</f>
        <v>44455</v>
      </c>
      <c r="BU5" s="151">
        <f>+BT5+5</f>
        <v>44460</v>
      </c>
      <c r="BV5" s="151">
        <f>BU5+2</f>
        <v>44462</v>
      </c>
      <c r="BW5" s="171">
        <f>+BV5+5</f>
        <v>44467</v>
      </c>
      <c r="BX5" s="171">
        <f>BW5+2</f>
        <v>44469</v>
      </c>
      <c r="BY5" s="460" t="s">
        <v>60</v>
      </c>
      <c r="BZ5" s="152">
        <f>+BX5+5</f>
        <v>44474</v>
      </c>
      <c r="CA5" s="152">
        <f>BZ5+2</f>
        <v>44476</v>
      </c>
      <c r="CB5" s="152">
        <f>+CA5+5</f>
        <v>44481</v>
      </c>
      <c r="CC5" s="152">
        <f>CB5+2</f>
        <v>44483</v>
      </c>
      <c r="CD5" s="152">
        <f>+CC5+5</f>
        <v>44488</v>
      </c>
      <c r="CE5" s="152">
        <f>CD5+2</f>
        <v>44490</v>
      </c>
      <c r="CF5" s="152">
        <f>+CE5+5</f>
        <v>44495</v>
      </c>
      <c r="CG5" s="169">
        <f>CF5+2</f>
        <v>44497</v>
      </c>
      <c r="CH5" s="477" t="s">
        <v>60</v>
      </c>
      <c r="CI5" s="345">
        <f>+CG5+5</f>
        <v>44502</v>
      </c>
      <c r="CJ5" s="346">
        <f>CI5+2</f>
        <v>44504</v>
      </c>
      <c r="CK5" s="346">
        <f>+CJ5+5</f>
        <v>44509</v>
      </c>
      <c r="CL5" s="346">
        <f>CK5+2</f>
        <v>44511</v>
      </c>
      <c r="CM5" s="346">
        <f>+CL5+5</f>
        <v>44516</v>
      </c>
      <c r="CN5" s="346">
        <f>CM5+2</f>
        <v>44518</v>
      </c>
      <c r="CO5" s="346">
        <f>+CN5+5</f>
        <v>44523</v>
      </c>
      <c r="CP5" s="347">
        <f>CO5+2</f>
        <v>44525</v>
      </c>
      <c r="CQ5" s="347">
        <f>+CP5+5</f>
        <v>44530</v>
      </c>
      <c r="CR5" s="494" t="s">
        <v>60</v>
      </c>
      <c r="CS5" s="151">
        <f>CQ5+2</f>
        <v>44532</v>
      </c>
      <c r="CT5" s="151">
        <f>+CS5+5</f>
        <v>44537</v>
      </c>
      <c r="CU5" s="151">
        <f>CT5+2</f>
        <v>44539</v>
      </c>
      <c r="CV5" s="151">
        <f>CU5+5</f>
        <v>44544</v>
      </c>
      <c r="CW5" s="165">
        <f>CV5+2</f>
        <v>44546</v>
      </c>
      <c r="CX5" s="151">
        <v>44559</v>
      </c>
      <c r="CY5" s="460" t="s">
        <v>60</v>
      </c>
      <c r="CZ5" s="481"/>
      <c r="DA5" s="454"/>
      <c r="DH5" s="70"/>
      <c r="DI5" s="70"/>
      <c r="DJ5" s="70"/>
    </row>
    <row r="6" spans="1:114" ht="14.25" customHeight="1">
      <c r="A6" s="75"/>
      <c r="B6" s="149" t="s">
        <v>41</v>
      </c>
      <c r="C6" s="161"/>
      <c r="D6" s="162"/>
      <c r="E6" s="162"/>
      <c r="F6" s="459"/>
      <c r="G6" s="162"/>
      <c r="H6" s="162"/>
      <c r="I6" s="358"/>
      <c r="J6" s="162"/>
      <c r="K6" s="162"/>
      <c r="L6" s="162"/>
      <c r="M6" s="162"/>
      <c r="N6" s="162"/>
      <c r="O6" s="162"/>
      <c r="P6" s="461"/>
      <c r="Q6" s="162"/>
      <c r="R6" s="162"/>
      <c r="S6" s="162"/>
      <c r="T6" s="162"/>
      <c r="U6" s="162"/>
      <c r="V6" s="228"/>
      <c r="W6" s="162"/>
      <c r="X6" s="162"/>
      <c r="Y6" s="162"/>
      <c r="Z6" s="463"/>
      <c r="AA6" s="162"/>
      <c r="AB6" s="162"/>
      <c r="AC6" s="162"/>
      <c r="AD6" s="162"/>
      <c r="AE6" s="162"/>
      <c r="AF6" s="162"/>
      <c r="AG6" s="162"/>
      <c r="AH6" s="162"/>
      <c r="AI6" s="459"/>
      <c r="AJ6" s="162"/>
      <c r="AK6" s="162"/>
      <c r="AL6" s="162"/>
      <c r="AM6" s="162"/>
      <c r="AN6" s="162"/>
      <c r="AO6" s="162"/>
      <c r="AP6" s="162"/>
      <c r="AQ6" s="162"/>
      <c r="AR6" s="161"/>
      <c r="AS6" s="376"/>
      <c r="AT6" s="465"/>
      <c r="AU6" s="491"/>
      <c r="AV6" s="162"/>
      <c r="AW6" s="162"/>
      <c r="AX6" s="162"/>
      <c r="AY6" s="162"/>
      <c r="AZ6" s="162"/>
      <c r="BA6" s="162"/>
      <c r="BB6" s="162"/>
      <c r="BC6" s="162"/>
      <c r="BD6" s="162"/>
      <c r="BE6" s="463"/>
      <c r="BF6" s="162"/>
      <c r="BG6" s="162"/>
      <c r="BH6" s="162"/>
      <c r="BI6" s="162"/>
      <c r="BJ6" s="162"/>
      <c r="BK6" s="162"/>
      <c r="BL6" s="162"/>
      <c r="BM6" s="162"/>
      <c r="BN6" s="343"/>
      <c r="BO6" s="493"/>
      <c r="BP6" s="162"/>
      <c r="BQ6" s="162"/>
      <c r="BR6" s="162"/>
      <c r="BS6" s="162"/>
      <c r="BT6" s="162"/>
      <c r="BU6" s="162"/>
      <c r="BV6" s="162"/>
      <c r="BW6" s="162"/>
      <c r="BX6" s="162"/>
      <c r="BY6" s="461"/>
      <c r="BZ6" s="162"/>
      <c r="CA6" s="162"/>
      <c r="CB6" s="162"/>
      <c r="CC6" s="162"/>
      <c r="CD6" s="162"/>
      <c r="CE6" s="162"/>
      <c r="CF6" s="162"/>
      <c r="CG6" s="162"/>
      <c r="CH6" s="463"/>
      <c r="CI6" s="162"/>
      <c r="CJ6" s="162"/>
      <c r="CK6" s="162"/>
      <c r="CL6" s="162"/>
      <c r="CM6" s="162"/>
      <c r="CN6" s="162"/>
      <c r="CO6" s="162"/>
      <c r="CP6" s="162"/>
      <c r="CQ6" s="162"/>
      <c r="CR6" s="459"/>
      <c r="CS6" s="162"/>
      <c r="CT6" s="162"/>
      <c r="CU6" s="162"/>
      <c r="CV6" s="162"/>
      <c r="CW6" s="162"/>
      <c r="CX6" s="162"/>
      <c r="CY6" s="461"/>
      <c r="CZ6" s="482"/>
      <c r="DA6" s="455"/>
    </row>
    <row r="7" spans="1:114" ht="15.75">
      <c r="A7" s="75">
        <v>1</v>
      </c>
      <c r="B7" s="138" t="str">
        <f>Presença!C7</f>
        <v>Abraão da Melgil</v>
      </c>
      <c r="C7" s="278">
        <v>5</v>
      </c>
      <c r="D7" s="279">
        <v>5</v>
      </c>
      <c r="E7" s="279">
        <v>5</v>
      </c>
      <c r="F7" s="154">
        <f>SUM(C7:E7)</f>
        <v>15</v>
      </c>
      <c r="G7" s="284">
        <v>4</v>
      </c>
      <c r="H7" s="280">
        <v>5</v>
      </c>
      <c r="I7" s="278">
        <v>5</v>
      </c>
      <c r="J7" s="285">
        <v>5</v>
      </c>
      <c r="K7" s="253">
        <v>5</v>
      </c>
      <c r="L7" s="253">
        <v>5</v>
      </c>
      <c r="M7" s="253">
        <v>5</v>
      </c>
      <c r="N7" s="253">
        <v>5</v>
      </c>
      <c r="O7" s="363" t="s">
        <v>163</v>
      </c>
      <c r="P7" s="155">
        <f>SUM(G7:O7)</f>
        <v>39</v>
      </c>
      <c r="Q7" s="363" t="s">
        <v>163</v>
      </c>
      <c r="R7" s="153">
        <v>3</v>
      </c>
      <c r="S7" s="363" t="s">
        <v>163</v>
      </c>
      <c r="T7" s="153">
        <v>5</v>
      </c>
      <c r="U7" s="156">
        <v>5</v>
      </c>
      <c r="V7" s="250">
        <v>5</v>
      </c>
      <c r="W7" s="153">
        <v>5</v>
      </c>
      <c r="X7" s="153">
        <v>5</v>
      </c>
      <c r="Y7" s="153">
        <v>5</v>
      </c>
      <c r="Z7" s="157">
        <f>SUM(Q7:Y7)</f>
        <v>33</v>
      </c>
      <c r="AA7" s="156">
        <v>5</v>
      </c>
      <c r="AB7" s="153">
        <v>5</v>
      </c>
      <c r="AC7" s="153">
        <v>5</v>
      </c>
      <c r="AD7" s="153">
        <v>5</v>
      </c>
      <c r="AE7" s="153">
        <v>5</v>
      </c>
      <c r="AF7" s="158">
        <v>5</v>
      </c>
      <c r="AG7" s="153">
        <v>5</v>
      </c>
      <c r="AH7" s="153">
        <v>5</v>
      </c>
      <c r="AI7" s="159">
        <f>SUM(AA7:AH7)</f>
        <v>40</v>
      </c>
      <c r="AJ7" s="153">
        <v>5</v>
      </c>
      <c r="AK7" s="380" t="s">
        <v>163</v>
      </c>
      <c r="AL7" s="279">
        <v>5</v>
      </c>
      <c r="AM7" s="288">
        <v>5</v>
      </c>
      <c r="AN7" s="279">
        <v>5</v>
      </c>
      <c r="AO7" s="279">
        <v>5</v>
      </c>
      <c r="AP7" s="279">
        <v>5</v>
      </c>
      <c r="AQ7" s="279">
        <v>5</v>
      </c>
      <c r="AR7" s="279">
        <v>5</v>
      </c>
      <c r="AS7" s="279">
        <v>5</v>
      </c>
      <c r="AT7" s="160">
        <f>SUM(AJ7:AS7)</f>
        <v>45</v>
      </c>
      <c r="AU7" s="181">
        <f>AT7+AI7+Z7+P7+F7</f>
        <v>172</v>
      </c>
      <c r="AV7" s="288"/>
      <c r="AW7" s="288"/>
      <c r="AX7" s="288"/>
      <c r="AY7" s="250"/>
      <c r="AZ7" s="250"/>
      <c r="BA7" s="250"/>
      <c r="BB7" s="250"/>
      <c r="BC7" s="250"/>
      <c r="BD7" s="250"/>
      <c r="BE7" s="157">
        <f>SUM(AV7:BD7)</f>
        <v>0</v>
      </c>
      <c r="BF7" s="250">
        <v>4</v>
      </c>
      <c r="BG7" s="250">
        <v>5</v>
      </c>
      <c r="BH7" s="250">
        <v>5</v>
      </c>
      <c r="BI7" s="250">
        <v>5</v>
      </c>
      <c r="BJ7" s="250">
        <v>5</v>
      </c>
      <c r="BK7" s="250" t="s">
        <v>163</v>
      </c>
      <c r="BL7" s="250">
        <v>5</v>
      </c>
      <c r="BM7" s="250" t="s">
        <v>163</v>
      </c>
      <c r="BN7" s="250">
        <v>5</v>
      </c>
      <c r="BO7" s="168">
        <f>SUM(BF7:BN7)</f>
        <v>34</v>
      </c>
      <c r="BP7" s="290">
        <v>5</v>
      </c>
      <c r="BQ7" s="290" t="s">
        <v>163</v>
      </c>
      <c r="BR7" s="288">
        <v>4</v>
      </c>
      <c r="BS7" s="288">
        <v>4</v>
      </c>
      <c r="BT7" s="288">
        <v>5</v>
      </c>
      <c r="BU7" s="288">
        <v>5</v>
      </c>
      <c r="BV7" s="290">
        <v>4</v>
      </c>
      <c r="BW7" s="250">
        <v>5</v>
      </c>
      <c r="BX7" s="250">
        <v>2</v>
      </c>
      <c r="BY7" s="160">
        <f>SUM(BP7:BX7)</f>
        <v>34</v>
      </c>
      <c r="BZ7" s="250">
        <v>1</v>
      </c>
      <c r="CA7" s="250">
        <v>5</v>
      </c>
      <c r="CB7" s="250" t="s">
        <v>163</v>
      </c>
      <c r="CC7" s="250">
        <v>5</v>
      </c>
      <c r="CD7" s="250">
        <v>5</v>
      </c>
      <c r="CE7" s="250">
        <v>5</v>
      </c>
      <c r="CF7" s="250">
        <v>5</v>
      </c>
      <c r="CG7" s="250">
        <v>5</v>
      </c>
      <c r="CH7" s="157">
        <f>SUM(BZ7:CG7)</f>
        <v>31</v>
      </c>
      <c r="CI7" s="250" t="s">
        <v>163</v>
      </c>
      <c r="CJ7" s="250">
        <v>4</v>
      </c>
      <c r="CK7" s="250">
        <v>3</v>
      </c>
      <c r="CL7" s="250">
        <v>5</v>
      </c>
      <c r="CM7" s="250">
        <v>5</v>
      </c>
      <c r="CN7" s="250">
        <v>4</v>
      </c>
      <c r="CO7" s="250">
        <v>5</v>
      </c>
      <c r="CP7" s="250">
        <v>5</v>
      </c>
      <c r="CQ7" s="250">
        <v>5</v>
      </c>
      <c r="CR7" s="159">
        <f>SUM(CJ7:CQ7)</f>
        <v>36</v>
      </c>
      <c r="CS7" s="233">
        <v>5</v>
      </c>
      <c r="CT7" s="250">
        <v>5</v>
      </c>
      <c r="CU7" s="250">
        <v>2</v>
      </c>
      <c r="CV7" s="250">
        <v>0</v>
      </c>
      <c r="CW7" s="250">
        <v>0</v>
      </c>
      <c r="CX7" s="233">
        <v>0</v>
      </c>
      <c r="CY7" s="160">
        <f>SUM(CS7:CX7)</f>
        <v>12</v>
      </c>
      <c r="CZ7" s="173">
        <f>CY7+CR7+ CH7+BY7+BO7+BE7</f>
        <v>147</v>
      </c>
      <c r="DA7" s="174">
        <f>CZ7+AU7</f>
        <v>319</v>
      </c>
    </row>
    <row r="8" spans="1:114" ht="15.75">
      <c r="A8" s="75">
        <v>2</v>
      </c>
      <c r="B8" s="138" t="str">
        <f>Presença!C8</f>
        <v>Adriana de Vander</v>
      </c>
      <c r="C8" s="278">
        <v>5</v>
      </c>
      <c r="D8" s="281">
        <v>3</v>
      </c>
      <c r="E8" s="281">
        <v>0</v>
      </c>
      <c r="F8" s="140">
        <f>SUM(C8:E8)</f>
        <v>8</v>
      </c>
      <c r="G8" s="286">
        <v>0</v>
      </c>
      <c r="H8" s="282">
        <v>5</v>
      </c>
      <c r="I8" s="355">
        <v>5</v>
      </c>
      <c r="J8" s="287">
        <v>0</v>
      </c>
      <c r="K8" s="254">
        <v>0</v>
      </c>
      <c r="L8" s="254">
        <v>0</v>
      </c>
      <c r="M8" s="254">
        <v>0</v>
      </c>
      <c r="N8" s="254">
        <v>0</v>
      </c>
      <c r="O8" s="363" t="s">
        <v>163</v>
      </c>
      <c r="P8" s="155">
        <f>SUM(G8:O8)</f>
        <v>10</v>
      </c>
      <c r="Q8" s="363" t="s">
        <v>163</v>
      </c>
      <c r="R8" s="143">
        <v>5</v>
      </c>
      <c r="S8" s="363" t="s">
        <v>163</v>
      </c>
      <c r="T8" s="143">
        <v>0</v>
      </c>
      <c r="U8" s="144">
        <v>3</v>
      </c>
      <c r="V8" s="251">
        <v>0</v>
      </c>
      <c r="W8" s="143">
        <v>0</v>
      </c>
      <c r="X8" s="143">
        <v>0</v>
      </c>
      <c r="Y8" s="143">
        <v>0</v>
      </c>
      <c r="Z8" s="157">
        <f t="shared" ref="Z8:Z18" si="0">SUM(Q8:Y8)</f>
        <v>8</v>
      </c>
      <c r="AA8" s="144">
        <v>0</v>
      </c>
      <c r="AB8" s="143">
        <v>0</v>
      </c>
      <c r="AC8" s="143">
        <v>0</v>
      </c>
      <c r="AD8" s="143">
        <v>5</v>
      </c>
      <c r="AE8" s="143">
        <v>2</v>
      </c>
      <c r="AF8" s="147">
        <v>0</v>
      </c>
      <c r="AG8" s="143">
        <v>0</v>
      </c>
      <c r="AH8" s="143">
        <v>0</v>
      </c>
      <c r="AI8" s="159">
        <f t="shared" ref="AI8:AI18" si="1">SUM(AA8:AH8)</f>
        <v>7</v>
      </c>
      <c r="AJ8" s="153">
        <v>0</v>
      </c>
      <c r="AK8" s="380" t="s">
        <v>163</v>
      </c>
      <c r="AL8" s="281">
        <v>5</v>
      </c>
      <c r="AM8" s="283">
        <v>4</v>
      </c>
      <c r="AN8" s="281">
        <v>1</v>
      </c>
      <c r="AO8" s="281">
        <v>0</v>
      </c>
      <c r="AP8" s="281">
        <v>0</v>
      </c>
      <c r="AQ8" s="281">
        <v>5</v>
      </c>
      <c r="AR8" s="281">
        <v>0</v>
      </c>
      <c r="AS8" s="279">
        <v>5</v>
      </c>
      <c r="AT8" s="160">
        <f t="shared" ref="AT8:AT18" si="2">SUM(AJ8:AS8)</f>
        <v>20</v>
      </c>
      <c r="AU8" s="172">
        <f t="shared" ref="AU8:AU20" si="3">AT8+AI8+Z8+P8+F8</f>
        <v>53</v>
      </c>
      <c r="AV8" s="283"/>
      <c r="AW8" s="283"/>
      <c r="AX8" s="283"/>
      <c r="AY8" s="251"/>
      <c r="AZ8" s="251"/>
      <c r="BA8" s="251"/>
      <c r="BB8" s="251"/>
      <c r="BC8" s="251"/>
      <c r="BD8" s="251"/>
      <c r="BE8" s="157">
        <f t="shared" ref="BE8:BE18" si="4">SUM(AV8:BD8)</f>
        <v>0</v>
      </c>
      <c r="BF8" s="251">
        <v>3</v>
      </c>
      <c r="BG8" s="251">
        <v>0</v>
      </c>
      <c r="BH8" s="251">
        <v>0</v>
      </c>
      <c r="BI8" s="251">
        <v>5</v>
      </c>
      <c r="BJ8" s="251">
        <v>2</v>
      </c>
      <c r="BK8" s="250" t="s">
        <v>163</v>
      </c>
      <c r="BL8" s="251">
        <v>5</v>
      </c>
      <c r="BM8" s="250" t="s">
        <v>163</v>
      </c>
      <c r="BN8" s="250">
        <v>5</v>
      </c>
      <c r="BO8" s="168">
        <f t="shared" ref="BO8:BO18" si="5">SUM(BF8:BN8)</f>
        <v>20</v>
      </c>
      <c r="BP8" s="291">
        <v>0</v>
      </c>
      <c r="BQ8" s="290" t="s">
        <v>163</v>
      </c>
      <c r="BR8" s="283">
        <v>3</v>
      </c>
      <c r="BS8" s="283">
        <v>5</v>
      </c>
      <c r="BT8" s="283">
        <v>5</v>
      </c>
      <c r="BU8" s="283">
        <v>2</v>
      </c>
      <c r="BV8" s="291">
        <v>0</v>
      </c>
      <c r="BW8" s="251">
        <v>4</v>
      </c>
      <c r="BX8" s="251">
        <v>4</v>
      </c>
      <c r="BY8" s="142">
        <f t="shared" ref="BY8:BY18" si="6">SUM(BP8:BX8)</f>
        <v>23</v>
      </c>
      <c r="BZ8" s="251">
        <v>3</v>
      </c>
      <c r="CA8" s="251">
        <v>4</v>
      </c>
      <c r="CB8" s="250" t="s">
        <v>163</v>
      </c>
      <c r="CC8" s="251">
        <v>0</v>
      </c>
      <c r="CD8" s="251">
        <v>4</v>
      </c>
      <c r="CE8" s="251">
        <v>3</v>
      </c>
      <c r="CF8" s="251">
        <v>2</v>
      </c>
      <c r="CG8" s="251">
        <v>2</v>
      </c>
      <c r="CH8" s="157">
        <f t="shared" ref="CH8:CH19" si="7">SUM(BZ8:CG8)</f>
        <v>18</v>
      </c>
      <c r="CI8" s="250" t="s">
        <v>163</v>
      </c>
      <c r="CJ8" s="251">
        <v>5</v>
      </c>
      <c r="CK8" s="251">
        <v>4</v>
      </c>
      <c r="CL8" s="251">
        <v>0</v>
      </c>
      <c r="CM8" s="251">
        <v>3</v>
      </c>
      <c r="CN8" s="251">
        <v>3</v>
      </c>
      <c r="CO8" s="251">
        <v>2</v>
      </c>
      <c r="CP8" s="251">
        <v>0</v>
      </c>
      <c r="CQ8" s="251">
        <v>0</v>
      </c>
      <c r="CR8" s="141">
        <f t="shared" ref="CR8:CR20" si="8">SUM(CJ8:CQ8)</f>
        <v>17</v>
      </c>
      <c r="CS8" s="233">
        <v>0</v>
      </c>
      <c r="CT8" s="251">
        <v>2</v>
      </c>
      <c r="CU8" s="251">
        <v>2</v>
      </c>
      <c r="CV8" s="250">
        <v>0</v>
      </c>
      <c r="CW8" s="250">
        <v>0</v>
      </c>
      <c r="CX8" s="233">
        <v>0</v>
      </c>
      <c r="CY8" s="142">
        <f t="shared" ref="CY8:CY20" si="9">SUM(CS8:CX8)</f>
        <v>4</v>
      </c>
      <c r="CZ8" s="173">
        <f t="shared" ref="CZ8:CZ20" si="10">CY8+CR8+ CH8+BY8+BO8+BE8</f>
        <v>82</v>
      </c>
      <c r="DA8" s="174">
        <f>CZ8+AU8</f>
        <v>135</v>
      </c>
    </row>
    <row r="9" spans="1:114" ht="15.75">
      <c r="A9" s="75">
        <v>3</v>
      </c>
      <c r="B9" s="138" t="str">
        <f>Presença!C9</f>
        <v>Amarildo Orelha</v>
      </c>
      <c r="C9" s="278">
        <v>0</v>
      </c>
      <c r="D9" s="281">
        <v>5</v>
      </c>
      <c r="E9" s="281">
        <v>4</v>
      </c>
      <c r="F9" s="140">
        <f t="shared" ref="F9:F20" si="11">SUM(C9:E9)</f>
        <v>9</v>
      </c>
      <c r="G9" s="286">
        <v>0</v>
      </c>
      <c r="H9" s="282">
        <v>3</v>
      </c>
      <c r="I9" s="355">
        <v>0</v>
      </c>
      <c r="J9" s="287">
        <v>1</v>
      </c>
      <c r="K9" s="254">
        <v>0</v>
      </c>
      <c r="L9" s="254">
        <v>5</v>
      </c>
      <c r="M9" s="254">
        <v>1</v>
      </c>
      <c r="N9" s="254">
        <v>5</v>
      </c>
      <c r="O9" s="363" t="s">
        <v>163</v>
      </c>
      <c r="P9" s="155">
        <f t="shared" ref="P9:P19" si="12">SUM(G9:O9)</f>
        <v>15</v>
      </c>
      <c r="Q9" s="363" t="s">
        <v>163</v>
      </c>
      <c r="R9" s="143">
        <v>3</v>
      </c>
      <c r="S9" s="363" t="s">
        <v>163</v>
      </c>
      <c r="T9" s="143">
        <v>5</v>
      </c>
      <c r="U9" s="144">
        <v>5</v>
      </c>
      <c r="V9" s="251">
        <v>5</v>
      </c>
      <c r="W9" s="143">
        <v>0</v>
      </c>
      <c r="X9" s="143">
        <v>4</v>
      </c>
      <c r="Y9" s="143">
        <v>0</v>
      </c>
      <c r="Z9" s="157">
        <f t="shared" si="0"/>
        <v>22</v>
      </c>
      <c r="AA9" s="144">
        <v>5</v>
      </c>
      <c r="AB9" s="143">
        <v>5</v>
      </c>
      <c r="AC9" s="143">
        <v>5</v>
      </c>
      <c r="AD9" s="143">
        <v>4</v>
      </c>
      <c r="AE9" s="143">
        <v>3</v>
      </c>
      <c r="AF9" s="147">
        <v>5</v>
      </c>
      <c r="AG9" s="143">
        <v>5</v>
      </c>
      <c r="AH9" s="143">
        <v>5</v>
      </c>
      <c r="AI9" s="159">
        <f>SUM(AA9:AH9)</f>
        <v>37</v>
      </c>
      <c r="AJ9" s="153">
        <v>5</v>
      </c>
      <c r="AK9" s="380" t="s">
        <v>163</v>
      </c>
      <c r="AL9" s="281">
        <v>5</v>
      </c>
      <c r="AM9" s="283">
        <v>5</v>
      </c>
      <c r="AN9" s="281">
        <v>4</v>
      </c>
      <c r="AO9" s="281">
        <v>5</v>
      </c>
      <c r="AP9" s="281">
        <v>5</v>
      </c>
      <c r="AQ9" s="281">
        <v>5</v>
      </c>
      <c r="AR9" s="281">
        <v>5</v>
      </c>
      <c r="AS9" s="279">
        <v>5</v>
      </c>
      <c r="AT9" s="160">
        <f t="shared" si="2"/>
        <v>44</v>
      </c>
      <c r="AU9" s="172">
        <f t="shared" si="3"/>
        <v>127</v>
      </c>
      <c r="AV9" s="283"/>
      <c r="AW9" s="283"/>
      <c r="AX9" s="283"/>
      <c r="AY9" s="251"/>
      <c r="AZ9" s="251"/>
      <c r="BA9" s="251"/>
      <c r="BB9" s="251"/>
      <c r="BC9" s="251"/>
      <c r="BD9" s="251"/>
      <c r="BE9" s="157">
        <f t="shared" si="4"/>
        <v>0</v>
      </c>
      <c r="BF9" s="251">
        <v>5</v>
      </c>
      <c r="BG9" s="251">
        <v>5</v>
      </c>
      <c r="BH9" s="251">
        <v>5</v>
      </c>
      <c r="BI9" s="251">
        <v>4</v>
      </c>
      <c r="BJ9" s="251">
        <v>4</v>
      </c>
      <c r="BK9" s="250" t="s">
        <v>163</v>
      </c>
      <c r="BL9" s="251">
        <v>5</v>
      </c>
      <c r="BM9" s="250" t="s">
        <v>163</v>
      </c>
      <c r="BN9" s="250">
        <v>4</v>
      </c>
      <c r="BO9" s="168">
        <f t="shared" si="5"/>
        <v>32</v>
      </c>
      <c r="BP9" s="291">
        <v>5</v>
      </c>
      <c r="BQ9" s="290" t="s">
        <v>163</v>
      </c>
      <c r="BR9" s="283">
        <v>5</v>
      </c>
      <c r="BS9" s="283">
        <v>4</v>
      </c>
      <c r="BT9" s="283">
        <v>5</v>
      </c>
      <c r="BU9" s="283">
        <v>4</v>
      </c>
      <c r="BV9" s="291">
        <v>3</v>
      </c>
      <c r="BW9" s="251">
        <v>2</v>
      </c>
      <c r="BX9" s="251">
        <v>3</v>
      </c>
      <c r="BY9" s="142">
        <f t="shared" si="6"/>
        <v>31</v>
      </c>
      <c r="BZ9" s="251">
        <v>3</v>
      </c>
      <c r="CA9" s="251">
        <v>3</v>
      </c>
      <c r="CB9" s="250" t="s">
        <v>163</v>
      </c>
      <c r="CC9" s="251">
        <v>3</v>
      </c>
      <c r="CD9" s="251">
        <v>3</v>
      </c>
      <c r="CE9" s="251">
        <v>4</v>
      </c>
      <c r="CF9" s="251">
        <v>2</v>
      </c>
      <c r="CG9" s="251">
        <v>2</v>
      </c>
      <c r="CH9" s="157">
        <f t="shared" si="7"/>
        <v>20</v>
      </c>
      <c r="CI9" s="250" t="s">
        <v>163</v>
      </c>
      <c r="CJ9" s="251">
        <v>3</v>
      </c>
      <c r="CK9" s="251">
        <v>2</v>
      </c>
      <c r="CL9" s="251">
        <v>2</v>
      </c>
      <c r="CM9" s="251">
        <v>2</v>
      </c>
      <c r="CN9" s="251">
        <v>0</v>
      </c>
      <c r="CO9" s="251">
        <v>4</v>
      </c>
      <c r="CP9" s="251">
        <v>3</v>
      </c>
      <c r="CQ9" s="251">
        <v>0</v>
      </c>
      <c r="CR9" s="141">
        <f t="shared" si="8"/>
        <v>16</v>
      </c>
      <c r="CS9" s="233">
        <v>0</v>
      </c>
      <c r="CT9" s="251">
        <v>2</v>
      </c>
      <c r="CU9" s="251">
        <v>4</v>
      </c>
      <c r="CV9" s="250">
        <v>0</v>
      </c>
      <c r="CW9" s="250">
        <v>0</v>
      </c>
      <c r="CX9" s="233">
        <v>0</v>
      </c>
      <c r="CY9" s="142">
        <f t="shared" si="9"/>
        <v>6</v>
      </c>
      <c r="CZ9" s="173">
        <f t="shared" si="10"/>
        <v>105</v>
      </c>
      <c r="DA9" s="174">
        <f t="shared" ref="DA9:DA20" si="13">CZ9+AU9</f>
        <v>232</v>
      </c>
    </row>
    <row r="10" spans="1:114" ht="15.75">
      <c r="A10" s="75">
        <v>4</v>
      </c>
      <c r="B10" s="138" t="str">
        <f>Presença!C10</f>
        <v>Bebeto do Rio Seco</v>
      </c>
      <c r="C10" s="278">
        <v>5</v>
      </c>
      <c r="D10" s="281">
        <v>5</v>
      </c>
      <c r="E10" s="365">
        <v>5</v>
      </c>
      <c r="F10" s="140">
        <f t="shared" si="11"/>
        <v>15</v>
      </c>
      <c r="G10" s="286">
        <v>5</v>
      </c>
      <c r="H10" s="282">
        <v>5</v>
      </c>
      <c r="I10" s="355">
        <v>4</v>
      </c>
      <c r="J10" s="287">
        <v>5</v>
      </c>
      <c r="K10" s="254">
        <v>5</v>
      </c>
      <c r="L10" s="254">
        <v>5</v>
      </c>
      <c r="M10" s="254">
        <v>5</v>
      </c>
      <c r="N10" s="254">
        <v>5</v>
      </c>
      <c r="O10" s="363" t="s">
        <v>163</v>
      </c>
      <c r="P10" s="155">
        <f t="shared" si="12"/>
        <v>39</v>
      </c>
      <c r="Q10" s="363" t="s">
        <v>163</v>
      </c>
      <c r="R10" s="143">
        <v>5</v>
      </c>
      <c r="S10" s="363" t="s">
        <v>163</v>
      </c>
      <c r="T10" s="143">
        <v>0</v>
      </c>
      <c r="U10" s="144">
        <v>5</v>
      </c>
      <c r="V10" s="251">
        <v>5</v>
      </c>
      <c r="W10" s="143">
        <v>5</v>
      </c>
      <c r="X10" s="143">
        <v>4</v>
      </c>
      <c r="Y10" s="143">
        <v>5</v>
      </c>
      <c r="Z10" s="157">
        <f t="shared" si="0"/>
        <v>29</v>
      </c>
      <c r="AA10" s="144">
        <v>5</v>
      </c>
      <c r="AB10" s="143">
        <v>5</v>
      </c>
      <c r="AC10" s="143">
        <v>5</v>
      </c>
      <c r="AD10" s="143">
        <v>5</v>
      </c>
      <c r="AE10" s="143">
        <v>5</v>
      </c>
      <c r="AF10" s="143">
        <v>5</v>
      </c>
      <c r="AG10" s="143">
        <v>6</v>
      </c>
      <c r="AH10" s="143">
        <v>5</v>
      </c>
      <c r="AI10" s="159">
        <f t="shared" si="1"/>
        <v>41</v>
      </c>
      <c r="AJ10" s="153">
        <v>5</v>
      </c>
      <c r="AK10" s="380" t="s">
        <v>163</v>
      </c>
      <c r="AL10" s="281">
        <v>5</v>
      </c>
      <c r="AM10" s="283">
        <v>5</v>
      </c>
      <c r="AN10" s="281">
        <v>5</v>
      </c>
      <c r="AO10" s="281">
        <v>5</v>
      </c>
      <c r="AP10" s="281">
        <v>5</v>
      </c>
      <c r="AQ10" s="281">
        <v>5</v>
      </c>
      <c r="AR10" s="281">
        <v>5</v>
      </c>
      <c r="AS10" s="279">
        <v>5</v>
      </c>
      <c r="AT10" s="160">
        <f t="shared" si="2"/>
        <v>45</v>
      </c>
      <c r="AU10" s="172">
        <f t="shared" si="3"/>
        <v>169</v>
      </c>
      <c r="AV10" s="283"/>
      <c r="AW10" s="283"/>
      <c r="AX10" s="283"/>
      <c r="AY10" s="251"/>
      <c r="AZ10" s="251"/>
      <c r="BA10" s="251"/>
      <c r="BB10" s="251"/>
      <c r="BC10" s="251"/>
      <c r="BD10" s="251"/>
      <c r="BE10" s="157">
        <f t="shared" si="4"/>
        <v>0</v>
      </c>
      <c r="BF10" s="251">
        <v>5</v>
      </c>
      <c r="BG10" s="251">
        <v>5</v>
      </c>
      <c r="BH10" s="251">
        <v>5</v>
      </c>
      <c r="BI10" s="251">
        <v>5</v>
      </c>
      <c r="BJ10" s="251">
        <v>5</v>
      </c>
      <c r="BK10" s="250" t="s">
        <v>163</v>
      </c>
      <c r="BL10" s="251">
        <v>5</v>
      </c>
      <c r="BM10" s="250" t="s">
        <v>163</v>
      </c>
      <c r="BN10" s="250">
        <v>4</v>
      </c>
      <c r="BO10" s="168">
        <f t="shared" si="5"/>
        <v>34</v>
      </c>
      <c r="BP10" s="291">
        <v>5</v>
      </c>
      <c r="BQ10" s="290" t="s">
        <v>163</v>
      </c>
      <c r="BR10" s="283">
        <v>5</v>
      </c>
      <c r="BS10" s="283">
        <v>5</v>
      </c>
      <c r="BT10" s="283">
        <v>5</v>
      </c>
      <c r="BU10" s="283">
        <v>5</v>
      </c>
      <c r="BV10" s="291">
        <v>4</v>
      </c>
      <c r="BW10" s="251">
        <v>5</v>
      </c>
      <c r="BX10" s="251">
        <v>5</v>
      </c>
      <c r="BY10" s="142">
        <f t="shared" si="6"/>
        <v>39</v>
      </c>
      <c r="BZ10" s="251">
        <v>5</v>
      </c>
      <c r="CA10" s="251">
        <v>5</v>
      </c>
      <c r="CB10" s="250" t="s">
        <v>163</v>
      </c>
      <c r="CC10" s="251">
        <v>4</v>
      </c>
      <c r="CD10" s="251">
        <v>4</v>
      </c>
      <c r="CE10" s="251">
        <v>4</v>
      </c>
      <c r="CF10" s="251">
        <v>3</v>
      </c>
      <c r="CG10" s="251">
        <v>4</v>
      </c>
      <c r="CH10" s="157">
        <f t="shared" si="7"/>
        <v>29</v>
      </c>
      <c r="CI10" s="250" t="s">
        <v>163</v>
      </c>
      <c r="CJ10" s="251">
        <v>3</v>
      </c>
      <c r="CK10" s="251">
        <v>2</v>
      </c>
      <c r="CL10" s="251">
        <v>3</v>
      </c>
      <c r="CM10" s="251">
        <v>3</v>
      </c>
      <c r="CN10" s="251">
        <v>3</v>
      </c>
      <c r="CO10" s="251">
        <v>3</v>
      </c>
      <c r="CP10" s="251">
        <v>3</v>
      </c>
      <c r="CQ10" s="251">
        <v>5</v>
      </c>
      <c r="CR10" s="141">
        <f t="shared" si="8"/>
        <v>25</v>
      </c>
      <c r="CS10" s="233">
        <v>5</v>
      </c>
      <c r="CT10" s="251">
        <v>5</v>
      </c>
      <c r="CU10" s="251">
        <v>5</v>
      </c>
      <c r="CV10" s="250">
        <v>0</v>
      </c>
      <c r="CW10" s="250">
        <v>0</v>
      </c>
      <c r="CX10" s="233">
        <v>0</v>
      </c>
      <c r="CY10" s="142">
        <f t="shared" si="9"/>
        <v>15</v>
      </c>
      <c r="CZ10" s="173">
        <f t="shared" si="10"/>
        <v>142</v>
      </c>
      <c r="DA10" s="174">
        <f t="shared" si="13"/>
        <v>311</v>
      </c>
    </row>
    <row r="11" spans="1:114" ht="15.75">
      <c r="A11" s="75">
        <v>5</v>
      </c>
      <c r="B11" s="138" t="str">
        <f>Presença!C11</f>
        <v>Bruno Pinheiro</v>
      </c>
      <c r="C11" s="278">
        <v>5</v>
      </c>
      <c r="D11" s="281">
        <v>3</v>
      </c>
      <c r="E11" s="281">
        <v>0</v>
      </c>
      <c r="F11" s="140">
        <f t="shared" si="11"/>
        <v>8</v>
      </c>
      <c r="G11" s="286">
        <v>0</v>
      </c>
      <c r="H11" s="282">
        <v>5</v>
      </c>
      <c r="I11" s="355">
        <v>1</v>
      </c>
      <c r="J11" s="287">
        <v>0</v>
      </c>
      <c r="K11" s="254">
        <v>0</v>
      </c>
      <c r="L11" s="254">
        <v>2</v>
      </c>
      <c r="M11" s="254">
        <v>0</v>
      </c>
      <c r="N11" s="254">
        <v>0</v>
      </c>
      <c r="O11" s="363" t="s">
        <v>163</v>
      </c>
      <c r="P11" s="155">
        <f t="shared" si="12"/>
        <v>8</v>
      </c>
      <c r="Q11" s="363" t="s">
        <v>163</v>
      </c>
      <c r="R11" s="143">
        <v>0</v>
      </c>
      <c r="S11" s="363" t="s">
        <v>163</v>
      </c>
      <c r="T11" s="143">
        <v>4</v>
      </c>
      <c r="U11" s="144">
        <v>0</v>
      </c>
      <c r="V11" s="251">
        <v>0</v>
      </c>
      <c r="W11" s="143">
        <v>0</v>
      </c>
      <c r="X11" s="143">
        <v>1</v>
      </c>
      <c r="Y11" s="143">
        <v>2</v>
      </c>
      <c r="Z11" s="157">
        <f t="shared" si="0"/>
        <v>7</v>
      </c>
      <c r="AA11" s="144">
        <v>0</v>
      </c>
      <c r="AB11" s="143">
        <v>4</v>
      </c>
      <c r="AC11" s="143">
        <v>0</v>
      </c>
      <c r="AD11" s="143">
        <v>5</v>
      </c>
      <c r="AE11" s="143">
        <v>1</v>
      </c>
      <c r="AF11" s="143">
        <v>5</v>
      </c>
      <c r="AG11" s="143">
        <v>0</v>
      </c>
      <c r="AH11" s="143">
        <v>4</v>
      </c>
      <c r="AI11" s="159">
        <f t="shared" si="1"/>
        <v>19</v>
      </c>
      <c r="AJ11" s="153">
        <v>1</v>
      </c>
      <c r="AK11" s="380" t="s">
        <v>163</v>
      </c>
      <c r="AL11" s="281">
        <v>1</v>
      </c>
      <c r="AM11" s="283">
        <v>2</v>
      </c>
      <c r="AN11" s="281">
        <v>0</v>
      </c>
      <c r="AO11" s="281">
        <v>2</v>
      </c>
      <c r="AP11" s="281">
        <v>0</v>
      </c>
      <c r="AQ11" s="281">
        <v>1</v>
      </c>
      <c r="AR11" s="281">
        <v>1</v>
      </c>
      <c r="AS11" s="279">
        <v>0</v>
      </c>
      <c r="AT11" s="160">
        <f t="shared" si="2"/>
        <v>8</v>
      </c>
      <c r="AU11" s="172">
        <f t="shared" si="3"/>
        <v>50</v>
      </c>
      <c r="AV11" s="283"/>
      <c r="AW11" s="283"/>
      <c r="AX11" s="283"/>
      <c r="AY11" s="251"/>
      <c r="AZ11" s="251"/>
      <c r="BA11" s="251"/>
      <c r="BB11" s="251"/>
      <c r="BC11" s="251"/>
      <c r="BD11" s="251"/>
      <c r="BE11" s="157">
        <f t="shared" si="4"/>
        <v>0</v>
      </c>
      <c r="BF11" s="251">
        <v>0</v>
      </c>
      <c r="BG11" s="251">
        <v>4</v>
      </c>
      <c r="BH11" s="251">
        <v>5</v>
      </c>
      <c r="BI11" s="251">
        <v>4</v>
      </c>
      <c r="BJ11" s="251">
        <v>1</v>
      </c>
      <c r="BK11" s="250" t="s">
        <v>163</v>
      </c>
      <c r="BL11" s="251">
        <v>3</v>
      </c>
      <c r="BM11" s="250" t="s">
        <v>163</v>
      </c>
      <c r="BN11" s="250">
        <v>1</v>
      </c>
      <c r="BO11" s="168">
        <f t="shared" si="5"/>
        <v>18</v>
      </c>
      <c r="BP11" s="291">
        <v>5</v>
      </c>
      <c r="BQ11" s="290" t="s">
        <v>163</v>
      </c>
      <c r="BR11" s="283">
        <v>5</v>
      </c>
      <c r="BS11" s="283">
        <v>4</v>
      </c>
      <c r="BT11" s="283">
        <v>5</v>
      </c>
      <c r="BU11" s="283">
        <v>5</v>
      </c>
      <c r="BV11" s="291">
        <v>3</v>
      </c>
      <c r="BW11" s="251">
        <v>2</v>
      </c>
      <c r="BX11" s="251">
        <v>3</v>
      </c>
      <c r="BY11" s="142">
        <f t="shared" si="6"/>
        <v>32</v>
      </c>
      <c r="BZ11" s="251">
        <v>2</v>
      </c>
      <c r="CA11" s="251">
        <v>1</v>
      </c>
      <c r="CB11" s="250" t="s">
        <v>163</v>
      </c>
      <c r="CC11" s="251">
        <v>1</v>
      </c>
      <c r="CD11" s="251">
        <v>1</v>
      </c>
      <c r="CE11" s="251">
        <v>1</v>
      </c>
      <c r="CF11" s="251">
        <v>1</v>
      </c>
      <c r="CG11" s="251">
        <v>0</v>
      </c>
      <c r="CH11" s="157">
        <f t="shared" si="7"/>
        <v>7</v>
      </c>
      <c r="CI11" s="250" t="s">
        <v>163</v>
      </c>
      <c r="CJ11" s="251">
        <v>0</v>
      </c>
      <c r="CK11" s="251">
        <v>0</v>
      </c>
      <c r="CL11" s="251">
        <v>2</v>
      </c>
      <c r="CM11" s="251">
        <v>1</v>
      </c>
      <c r="CN11" s="251">
        <v>0</v>
      </c>
      <c r="CO11" s="251">
        <v>0</v>
      </c>
      <c r="CP11" s="251">
        <v>0</v>
      </c>
      <c r="CQ11" s="251">
        <v>0</v>
      </c>
      <c r="CR11" s="141">
        <f t="shared" si="8"/>
        <v>3</v>
      </c>
      <c r="CS11" s="233">
        <v>0</v>
      </c>
      <c r="CT11" s="251">
        <v>0</v>
      </c>
      <c r="CU11" s="251">
        <v>4</v>
      </c>
      <c r="CV11" s="250">
        <v>0</v>
      </c>
      <c r="CW11" s="250">
        <v>0</v>
      </c>
      <c r="CX11" s="337">
        <v>0</v>
      </c>
      <c r="CY11" s="142">
        <f t="shared" si="9"/>
        <v>4</v>
      </c>
      <c r="CZ11" s="173">
        <f t="shared" si="10"/>
        <v>64</v>
      </c>
      <c r="DA11" s="174">
        <f t="shared" si="13"/>
        <v>114</v>
      </c>
    </row>
    <row r="12" spans="1:114" ht="15.75">
      <c r="A12" s="75">
        <v>6</v>
      </c>
      <c r="B12" s="138" t="str">
        <f>Presença!C12</f>
        <v>Dinei do Raio X</v>
      </c>
      <c r="C12" s="278">
        <v>5</v>
      </c>
      <c r="D12" s="281">
        <v>3</v>
      </c>
      <c r="E12" s="281">
        <v>2</v>
      </c>
      <c r="F12" s="140">
        <f t="shared" si="11"/>
        <v>10</v>
      </c>
      <c r="G12" s="286">
        <v>0</v>
      </c>
      <c r="H12" s="282">
        <v>2</v>
      </c>
      <c r="I12" s="355">
        <v>1</v>
      </c>
      <c r="J12" s="287">
        <v>0</v>
      </c>
      <c r="K12" s="254">
        <v>0</v>
      </c>
      <c r="L12" s="254">
        <v>5</v>
      </c>
      <c r="M12" s="254">
        <v>0</v>
      </c>
      <c r="N12" s="254">
        <v>0</v>
      </c>
      <c r="O12" s="363" t="s">
        <v>163</v>
      </c>
      <c r="P12" s="155">
        <f t="shared" si="12"/>
        <v>8</v>
      </c>
      <c r="Q12" s="363" t="s">
        <v>163</v>
      </c>
      <c r="R12" s="143">
        <v>0</v>
      </c>
      <c r="S12" s="363" t="s">
        <v>163</v>
      </c>
      <c r="T12" s="143">
        <v>0</v>
      </c>
      <c r="U12" s="145">
        <v>0</v>
      </c>
      <c r="V12" s="252">
        <v>0</v>
      </c>
      <c r="W12" s="143">
        <v>0</v>
      </c>
      <c r="X12" s="143">
        <v>0</v>
      </c>
      <c r="Y12" s="143">
        <v>0</v>
      </c>
      <c r="Z12" s="157">
        <f t="shared" si="0"/>
        <v>0</v>
      </c>
      <c r="AA12" s="144">
        <v>0</v>
      </c>
      <c r="AB12" s="143">
        <v>2</v>
      </c>
      <c r="AC12" s="143">
        <v>0</v>
      </c>
      <c r="AD12" s="143">
        <v>1</v>
      </c>
      <c r="AE12" s="143">
        <v>0</v>
      </c>
      <c r="AF12" s="147">
        <v>4</v>
      </c>
      <c r="AG12" s="143">
        <v>3</v>
      </c>
      <c r="AH12" s="143">
        <v>3</v>
      </c>
      <c r="AI12" s="159">
        <f t="shared" si="1"/>
        <v>13</v>
      </c>
      <c r="AJ12" s="153">
        <v>0</v>
      </c>
      <c r="AK12" s="380" t="s">
        <v>163</v>
      </c>
      <c r="AL12" s="281">
        <v>1</v>
      </c>
      <c r="AM12" s="283">
        <v>0</v>
      </c>
      <c r="AN12" s="281">
        <v>0</v>
      </c>
      <c r="AO12" s="281">
        <v>4</v>
      </c>
      <c r="AP12" s="281">
        <v>0</v>
      </c>
      <c r="AQ12" s="281">
        <v>0</v>
      </c>
      <c r="AR12" s="281">
        <v>0</v>
      </c>
      <c r="AS12" s="279">
        <v>0</v>
      </c>
      <c r="AT12" s="160">
        <f t="shared" si="2"/>
        <v>5</v>
      </c>
      <c r="AU12" s="172">
        <f t="shared" si="3"/>
        <v>36</v>
      </c>
      <c r="AV12" s="289"/>
      <c r="AW12" s="289"/>
      <c r="AX12" s="289"/>
      <c r="AY12" s="252"/>
      <c r="AZ12" s="252"/>
      <c r="BA12" s="252"/>
      <c r="BB12" s="252"/>
      <c r="BC12" s="252"/>
      <c r="BD12" s="252"/>
      <c r="BE12" s="157">
        <f t="shared" si="4"/>
        <v>0</v>
      </c>
      <c r="BF12" s="252">
        <v>0</v>
      </c>
      <c r="BG12" s="252">
        <v>2</v>
      </c>
      <c r="BH12" s="252">
        <v>0</v>
      </c>
      <c r="BI12" s="252">
        <v>2</v>
      </c>
      <c r="BJ12" s="252">
        <v>0</v>
      </c>
      <c r="BK12" s="250" t="s">
        <v>163</v>
      </c>
      <c r="BL12" s="252">
        <v>0</v>
      </c>
      <c r="BM12" s="250" t="s">
        <v>163</v>
      </c>
      <c r="BN12" s="344">
        <v>0</v>
      </c>
      <c r="BO12" s="168">
        <f t="shared" si="5"/>
        <v>4</v>
      </c>
      <c r="BP12" s="292">
        <v>0</v>
      </c>
      <c r="BQ12" s="290" t="s">
        <v>163</v>
      </c>
      <c r="BR12" s="289">
        <v>0</v>
      </c>
      <c r="BS12" s="289">
        <v>0</v>
      </c>
      <c r="BT12" s="289">
        <v>2</v>
      </c>
      <c r="BU12" s="289">
        <v>3</v>
      </c>
      <c r="BV12" s="292">
        <v>0</v>
      </c>
      <c r="BW12" s="252">
        <v>0</v>
      </c>
      <c r="BX12" s="252">
        <v>3</v>
      </c>
      <c r="BY12" s="142">
        <f t="shared" si="6"/>
        <v>8</v>
      </c>
      <c r="BZ12" s="252">
        <v>0</v>
      </c>
      <c r="CA12" s="252">
        <v>0</v>
      </c>
      <c r="CB12" s="250" t="s">
        <v>163</v>
      </c>
      <c r="CC12" s="252">
        <v>0</v>
      </c>
      <c r="CD12" s="252">
        <v>0</v>
      </c>
      <c r="CE12" s="252">
        <v>0</v>
      </c>
      <c r="CF12" s="252">
        <v>0</v>
      </c>
      <c r="CG12" s="252">
        <v>2</v>
      </c>
      <c r="CH12" s="157">
        <f t="shared" si="7"/>
        <v>2</v>
      </c>
      <c r="CI12" s="250" t="s">
        <v>163</v>
      </c>
      <c r="CJ12" s="252">
        <v>0</v>
      </c>
      <c r="CK12" s="252">
        <v>0</v>
      </c>
      <c r="CL12" s="252">
        <v>3</v>
      </c>
      <c r="CM12" s="252">
        <v>2</v>
      </c>
      <c r="CN12" s="252">
        <v>3</v>
      </c>
      <c r="CO12" s="252">
        <v>3</v>
      </c>
      <c r="CP12" s="252">
        <v>0</v>
      </c>
      <c r="CQ12" s="252">
        <v>0</v>
      </c>
      <c r="CR12" s="141">
        <f t="shared" si="8"/>
        <v>11</v>
      </c>
      <c r="CS12" s="233">
        <v>2</v>
      </c>
      <c r="CT12" s="252">
        <v>2</v>
      </c>
      <c r="CU12" s="252">
        <v>0</v>
      </c>
      <c r="CV12" s="250">
        <v>0</v>
      </c>
      <c r="CW12" s="250">
        <v>0</v>
      </c>
      <c r="CX12" s="233">
        <v>0</v>
      </c>
      <c r="CY12" s="142">
        <f t="shared" si="9"/>
        <v>4</v>
      </c>
      <c r="CZ12" s="173">
        <f t="shared" si="10"/>
        <v>29</v>
      </c>
      <c r="DA12" s="174">
        <f t="shared" si="13"/>
        <v>65</v>
      </c>
    </row>
    <row r="13" spans="1:114" ht="15.75">
      <c r="A13" s="75">
        <v>7</v>
      </c>
      <c r="B13" s="138" t="str">
        <f>Presença!C13</f>
        <v>Dra Raquel</v>
      </c>
      <c r="C13" s="278">
        <v>5</v>
      </c>
      <c r="D13" s="281">
        <v>5</v>
      </c>
      <c r="E13" s="281">
        <v>5</v>
      </c>
      <c r="F13" s="140">
        <f t="shared" si="11"/>
        <v>15</v>
      </c>
      <c r="G13" s="286">
        <v>5</v>
      </c>
      <c r="H13" s="282">
        <v>5</v>
      </c>
      <c r="I13" s="355">
        <v>5</v>
      </c>
      <c r="J13" s="287">
        <v>5</v>
      </c>
      <c r="K13" s="254">
        <v>5</v>
      </c>
      <c r="L13" s="254">
        <v>5</v>
      </c>
      <c r="M13" s="254">
        <v>5</v>
      </c>
      <c r="N13" s="254">
        <v>5</v>
      </c>
      <c r="O13" s="363" t="s">
        <v>163</v>
      </c>
      <c r="P13" s="155">
        <f t="shared" si="12"/>
        <v>40</v>
      </c>
      <c r="Q13" s="363" t="s">
        <v>163</v>
      </c>
      <c r="R13" s="143">
        <v>5</v>
      </c>
      <c r="S13" s="363" t="s">
        <v>163</v>
      </c>
      <c r="T13" s="143">
        <v>5</v>
      </c>
      <c r="U13" s="144">
        <v>5</v>
      </c>
      <c r="V13" s="251">
        <v>5</v>
      </c>
      <c r="W13" s="143">
        <v>5</v>
      </c>
      <c r="X13" s="143">
        <v>5</v>
      </c>
      <c r="Y13" s="143">
        <v>0</v>
      </c>
      <c r="Z13" s="157">
        <f t="shared" si="0"/>
        <v>30</v>
      </c>
      <c r="AA13" s="144">
        <v>5</v>
      </c>
      <c r="AB13" s="143">
        <v>5</v>
      </c>
      <c r="AC13" s="143">
        <v>5</v>
      </c>
      <c r="AD13" s="143">
        <v>5</v>
      </c>
      <c r="AE13" s="143">
        <v>5</v>
      </c>
      <c r="AF13" s="147">
        <v>5</v>
      </c>
      <c r="AG13" s="143">
        <v>5</v>
      </c>
      <c r="AH13" s="143">
        <v>4</v>
      </c>
      <c r="AI13" s="159">
        <f t="shared" si="1"/>
        <v>39</v>
      </c>
      <c r="AJ13" s="153">
        <v>5</v>
      </c>
      <c r="AK13" s="380" t="s">
        <v>163</v>
      </c>
      <c r="AL13" s="281">
        <v>5</v>
      </c>
      <c r="AM13" s="283">
        <v>5</v>
      </c>
      <c r="AN13" s="281">
        <v>5</v>
      </c>
      <c r="AO13" s="281">
        <v>5</v>
      </c>
      <c r="AP13" s="281">
        <v>5</v>
      </c>
      <c r="AQ13" s="281">
        <v>5</v>
      </c>
      <c r="AR13" s="281">
        <v>5</v>
      </c>
      <c r="AS13" s="279">
        <v>5</v>
      </c>
      <c r="AT13" s="160">
        <f t="shared" si="2"/>
        <v>45</v>
      </c>
      <c r="AU13" s="172">
        <f t="shared" si="3"/>
        <v>169</v>
      </c>
      <c r="AV13" s="283"/>
      <c r="AW13" s="283"/>
      <c r="AX13" s="283"/>
      <c r="AY13" s="251"/>
      <c r="AZ13" s="251"/>
      <c r="BA13" s="251"/>
      <c r="BB13" s="251"/>
      <c r="BC13" s="251"/>
      <c r="BD13" s="251"/>
      <c r="BE13" s="157">
        <f t="shared" si="4"/>
        <v>0</v>
      </c>
      <c r="BF13" s="251">
        <v>5</v>
      </c>
      <c r="BG13" s="251">
        <v>5</v>
      </c>
      <c r="BH13" s="251">
        <v>5</v>
      </c>
      <c r="BI13" s="251">
        <v>5</v>
      </c>
      <c r="BJ13" s="251">
        <v>5</v>
      </c>
      <c r="BK13" s="250" t="s">
        <v>163</v>
      </c>
      <c r="BL13" s="251">
        <v>5</v>
      </c>
      <c r="BM13" s="250" t="s">
        <v>163</v>
      </c>
      <c r="BN13" s="250">
        <v>5</v>
      </c>
      <c r="BO13" s="168">
        <f t="shared" si="5"/>
        <v>35</v>
      </c>
      <c r="BP13" s="291">
        <v>5</v>
      </c>
      <c r="BQ13" s="290" t="s">
        <v>163</v>
      </c>
      <c r="BR13" s="283">
        <v>5</v>
      </c>
      <c r="BS13" s="283">
        <v>5</v>
      </c>
      <c r="BT13" s="283">
        <v>5</v>
      </c>
      <c r="BU13" s="283">
        <v>5</v>
      </c>
      <c r="BV13" s="291">
        <v>3</v>
      </c>
      <c r="BW13" s="251">
        <v>3</v>
      </c>
      <c r="BX13" s="251">
        <v>3</v>
      </c>
      <c r="BY13" s="142">
        <f t="shared" si="6"/>
        <v>34</v>
      </c>
      <c r="BZ13" s="251">
        <v>3</v>
      </c>
      <c r="CA13" s="251">
        <v>3</v>
      </c>
      <c r="CB13" s="250" t="s">
        <v>163</v>
      </c>
      <c r="CC13" s="251">
        <v>3</v>
      </c>
      <c r="CD13" s="251">
        <v>3</v>
      </c>
      <c r="CE13" s="251">
        <v>3</v>
      </c>
      <c r="CF13" s="251">
        <v>3</v>
      </c>
      <c r="CG13" s="251">
        <v>3</v>
      </c>
      <c r="CH13" s="157">
        <f t="shared" si="7"/>
        <v>21</v>
      </c>
      <c r="CI13" s="250" t="s">
        <v>163</v>
      </c>
      <c r="CJ13" s="251">
        <v>3</v>
      </c>
      <c r="CK13" s="251">
        <v>3</v>
      </c>
      <c r="CL13" s="251">
        <v>3</v>
      </c>
      <c r="CM13" s="251">
        <v>3</v>
      </c>
      <c r="CN13" s="251">
        <v>3</v>
      </c>
      <c r="CO13" s="251">
        <v>3</v>
      </c>
      <c r="CP13" s="251">
        <v>3</v>
      </c>
      <c r="CQ13" s="251">
        <v>3</v>
      </c>
      <c r="CR13" s="141">
        <f t="shared" si="8"/>
        <v>24</v>
      </c>
      <c r="CS13" s="233">
        <v>3</v>
      </c>
      <c r="CT13" s="251">
        <v>2</v>
      </c>
      <c r="CU13" s="251">
        <v>1</v>
      </c>
      <c r="CV13" s="250">
        <v>0</v>
      </c>
      <c r="CW13" s="250">
        <v>0</v>
      </c>
      <c r="CX13" s="233">
        <v>0</v>
      </c>
      <c r="CY13" s="142">
        <f t="shared" si="9"/>
        <v>6</v>
      </c>
      <c r="CZ13" s="173">
        <f t="shared" si="10"/>
        <v>120</v>
      </c>
      <c r="DA13" s="174">
        <f t="shared" si="13"/>
        <v>289</v>
      </c>
    </row>
    <row r="14" spans="1:114" ht="15.75">
      <c r="A14" s="75">
        <v>8</v>
      </c>
      <c r="B14" s="138" t="str">
        <f>Presença!C14</f>
        <v>Eduardo Melo</v>
      </c>
      <c r="C14" s="278">
        <v>0</v>
      </c>
      <c r="D14" s="281">
        <v>0</v>
      </c>
      <c r="E14" s="281">
        <v>0</v>
      </c>
      <c r="F14" s="140">
        <f t="shared" si="11"/>
        <v>0</v>
      </c>
      <c r="G14" s="286">
        <v>0</v>
      </c>
      <c r="H14" s="282">
        <v>0</v>
      </c>
      <c r="I14" s="355">
        <v>0</v>
      </c>
      <c r="J14" s="287">
        <v>1</v>
      </c>
      <c r="K14" s="254">
        <v>0</v>
      </c>
      <c r="L14" s="254">
        <v>0</v>
      </c>
      <c r="M14" s="254">
        <v>0</v>
      </c>
      <c r="N14" s="254">
        <v>2</v>
      </c>
      <c r="O14" s="363" t="s">
        <v>163</v>
      </c>
      <c r="P14" s="155">
        <f t="shared" si="12"/>
        <v>3</v>
      </c>
      <c r="Q14" s="363" t="s">
        <v>163</v>
      </c>
      <c r="R14" s="143">
        <v>0</v>
      </c>
      <c r="S14" s="363" t="s">
        <v>163</v>
      </c>
      <c r="T14" s="143">
        <v>0</v>
      </c>
      <c r="U14" s="144">
        <v>0</v>
      </c>
      <c r="V14" s="251">
        <v>0</v>
      </c>
      <c r="W14" s="143">
        <v>0</v>
      </c>
      <c r="X14" s="143">
        <v>0</v>
      </c>
      <c r="Y14" s="143">
        <v>0</v>
      </c>
      <c r="Z14" s="157">
        <f t="shared" si="0"/>
        <v>0</v>
      </c>
      <c r="AA14" s="144">
        <v>0</v>
      </c>
      <c r="AB14" s="143">
        <v>2</v>
      </c>
      <c r="AC14" s="143">
        <v>1</v>
      </c>
      <c r="AD14" s="143">
        <v>2</v>
      </c>
      <c r="AE14" s="143">
        <v>2</v>
      </c>
      <c r="AF14" s="143">
        <v>1</v>
      </c>
      <c r="AG14" s="143">
        <v>2</v>
      </c>
      <c r="AH14" s="143">
        <v>1</v>
      </c>
      <c r="AI14" s="159">
        <f t="shared" si="1"/>
        <v>11</v>
      </c>
      <c r="AJ14" s="153">
        <v>2</v>
      </c>
      <c r="AK14" s="380" t="s">
        <v>163</v>
      </c>
      <c r="AL14" s="281">
        <v>2</v>
      </c>
      <c r="AM14" s="283">
        <v>2</v>
      </c>
      <c r="AN14" s="281">
        <v>0</v>
      </c>
      <c r="AO14" s="281">
        <v>0</v>
      </c>
      <c r="AP14" s="281">
        <v>0</v>
      </c>
      <c r="AQ14" s="281">
        <v>0</v>
      </c>
      <c r="AR14" s="281">
        <v>0</v>
      </c>
      <c r="AS14" s="279">
        <v>0</v>
      </c>
      <c r="AT14" s="160">
        <f t="shared" si="2"/>
        <v>6</v>
      </c>
      <c r="AU14" s="172">
        <f t="shared" si="3"/>
        <v>20</v>
      </c>
      <c r="AV14" s="283"/>
      <c r="AW14" s="283"/>
      <c r="AX14" s="283"/>
      <c r="AY14" s="251"/>
      <c r="AZ14" s="251"/>
      <c r="BA14" s="251"/>
      <c r="BB14" s="251"/>
      <c r="BC14" s="251"/>
      <c r="BD14" s="251"/>
      <c r="BE14" s="157">
        <f t="shared" si="4"/>
        <v>0</v>
      </c>
      <c r="BF14" s="251">
        <v>0</v>
      </c>
      <c r="BG14" s="251">
        <v>0</v>
      </c>
      <c r="BH14" s="251">
        <v>0</v>
      </c>
      <c r="BI14" s="251">
        <v>1</v>
      </c>
      <c r="BJ14" s="251">
        <v>1</v>
      </c>
      <c r="BK14" s="250" t="s">
        <v>163</v>
      </c>
      <c r="BL14" s="251">
        <v>2</v>
      </c>
      <c r="BM14" s="250" t="s">
        <v>163</v>
      </c>
      <c r="BN14" s="250">
        <v>2</v>
      </c>
      <c r="BO14" s="168">
        <f t="shared" si="5"/>
        <v>6</v>
      </c>
      <c r="BP14" s="291">
        <v>2</v>
      </c>
      <c r="BQ14" s="290" t="s">
        <v>163</v>
      </c>
      <c r="BR14" s="283">
        <v>2</v>
      </c>
      <c r="BS14" s="283">
        <v>2</v>
      </c>
      <c r="BT14" s="283">
        <v>2</v>
      </c>
      <c r="BU14" s="283">
        <v>2</v>
      </c>
      <c r="BV14" s="291">
        <v>1</v>
      </c>
      <c r="BW14" s="251">
        <v>2</v>
      </c>
      <c r="BX14" s="251">
        <v>2</v>
      </c>
      <c r="BY14" s="142">
        <f t="shared" si="6"/>
        <v>15</v>
      </c>
      <c r="BZ14" s="251">
        <v>0</v>
      </c>
      <c r="CA14" s="251">
        <v>2</v>
      </c>
      <c r="CB14" s="250" t="s">
        <v>163</v>
      </c>
      <c r="CC14" s="251">
        <v>1</v>
      </c>
      <c r="CD14" s="251">
        <v>1</v>
      </c>
      <c r="CE14" s="251">
        <v>1</v>
      </c>
      <c r="CF14" s="251">
        <v>1</v>
      </c>
      <c r="CG14" s="251">
        <v>2</v>
      </c>
      <c r="CH14" s="157">
        <f t="shared" si="7"/>
        <v>8</v>
      </c>
      <c r="CI14" s="250" t="s">
        <v>163</v>
      </c>
      <c r="CJ14" s="251">
        <v>1</v>
      </c>
      <c r="CK14" s="251">
        <v>1</v>
      </c>
      <c r="CL14" s="251">
        <v>2</v>
      </c>
      <c r="CM14" s="251">
        <v>1</v>
      </c>
      <c r="CN14" s="251">
        <v>1</v>
      </c>
      <c r="CO14" s="251">
        <v>1</v>
      </c>
      <c r="CP14" s="251">
        <v>0</v>
      </c>
      <c r="CQ14" s="251">
        <v>0</v>
      </c>
      <c r="CR14" s="141">
        <f t="shared" si="8"/>
        <v>7</v>
      </c>
      <c r="CS14" s="233">
        <v>0</v>
      </c>
      <c r="CT14" s="251">
        <v>2</v>
      </c>
      <c r="CU14" s="251">
        <v>0</v>
      </c>
      <c r="CV14" s="250">
        <v>0</v>
      </c>
      <c r="CW14" s="250">
        <v>0</v>
      </c>
      <c r="CX14" s="233">
        <v>0</v>
      </c>
      <c r="CY14" s="142">
        <f t="shared" si="9"/>
        <v>2</v>
      </c>
      <c r="CZ14" s="173">
        <f t="shared" si="10"/>
        <v>38</v>
      </c>
      <c r="DA14" s="174">
        <f t="shared" si="13"/>
        <v>58</v>
      </c>
    </row>
    <row r="15" spans="1:114" ht="15.75">
      <c r="A15" s="75">
        <v>9</v>
      </c>
      <c r="B15" s="138" t="str">
        <f>Presença!C15</f>
        <v>Elisia Rangel</v>
      </c>
      <c r="C15" s="278">
        <v>5</v>
      </c>
      <c r="D15" s="281">
        <v>5</v>
      </c>
      <c r="E15" s="281">
        <v>5</v>
      </c>
      <c r="F15" s="140">
        <f t="shared" si="11"/>
        <v>15</v>
      </c>
      <c r="G15" s="286">
        <v>4</v>
      </c>
      <c r="H15" s="282">
        <v>6</v>
      </c>
      <c r="I15" s="355">
        <v>4</v>
      </c>
      <c r="J15" s="287">
        <v>5</v>
      </c>
      <c r="K15" s="254">
        <v>5</v>
      </c>
      <c r="L15" s="254">
        <v>5</v>
      </c>
      <c r="M15" s="254">
        <v>4</v>
      </c>
      <c r="N15" s="254">
        <v>5</v>
      </c>
      <c r="O15" s="363" t="s">
        <v>163</v>
      </c>
      <c r="P15" s="155">
        <f t="shared" si="12"/>
        <v>38</v>
      </c>
      <c r="Q15" s="363" t="s">
        <v>163</v>
      </c>
      <c r="R15" s="143">
        <v>4</v>
      </c>
      <c r="S15" s="363" t="s">
        <v>163</v>
      </c>
      <c r="T15" s="143">
        <v>5</v>
      </c>
      <c r="U15" s="144">
        <v>5</v>
      </c>
      <c r="V15" s="251">
        <v>5</v>
      </c>
      <c r="W15" s="143">
        <v>5</v>
      </c>
      <c r="X15" s="143">
        <v>5</v>
      </c>
      <c r="Y15" s="143">
        <v>4</v>
      </c>
      <c r="Z15" s="157">
        <f t="shared" si="0"/>
        <v>33</v>
      </c>
      <c r="AA15" s="144">
        <v>5</v>
      </c>
      <c r="AB15" s="143">
        <v>5</v>
      </c>
      <c r="AC15" s="143">
        <v>5</v>
      </c>
      <c r="AD15" s="143">
        <v>5</v>
      </c>
      <c r="AE15" s="143">
        <v>5</v>
      </c>
      <c r="AF15" s="147">
        <v>4</v>
      </c>
      <c r="AG15" s="143">
        <v>5</v>
      </c>
      <c r="AH15" s="143">
        <v>5</v>
      </c>
      <c r="AI15" s="159">
        <f t="shared" si="1"/>
        <v>39</v>
      </c>
      <c r="AJ15" s="153">
        <v>5</v>
      </c>
      <c r="AK15" s="380" t="s">
        <v>163</v>
      </c>
      <c r="AL15" s="281">
        <v>5</v>
      </c>
      <c r="AM15" s="283">
        <v>5</v>
      </c>
      <c r="AN15" s="281">
        <v>3</v>
      </c>
      <c r="AO15" s="281">
        <v>4</v>
      </c>
      <c r="AP15" s="281">
        <v>5</v>
      </c>
      <c r="AQ15" s="281">
        <v>5</v>
      </c>
      <c r="AR15" s="281">
        <v>5</v>
      </c>
      <c r="AS15" s="279">
        <v>5</v>
      </c>
      <c r="AT15" s="160">
        <f t="shared" si="2"/>
        <v>42</v>
      </c>
      <c r="AU15" s="172">
        <f t="shared" si="3"/>
        <v>167</v>
      </c>
      <c r="AV15" s="283"/>
      <c r="AW15" s="283"/>
      <c r="AX15" s="283"/>
      <c r="AY15" s="251"/>
      <c r="AZ15" s="251"/>
      <c r="BA15" s="251"/>
      <c r="BB15" s="251"/>
      <c r="BC15" s="251"/>
      <c r="BD15" s="251"/>
      <c r="BE15" s="157">
        <f t="shared" si="4"/>
        <v>0</v>
      </c>
      <c r="BF15" s="251">
        <v>5</v>
      </c>
      <c r="BG15" s="251">
        <v>5</v>
      </c>
      <c r="BH15" s="251">
        <v>5</v>
      </c>
      <c r="BI15" s="251">
        <v>5</v>
      </c>
      <c r="BJ15" s="251">
        <v>5</v>
      </c>
      <c r="BK15" s="250" t="s">
        <v>163</v>
      </c>
      <c r="BL15" s="251">
        <v>5</v>
      </c>
      <c r="BM15" s="250" t="s">
        <v>163</v>
      </c>
      <c r="BN15" s="250">
        <v>5</v>
      </c>
      <c r="BO15" s="168">
        <f t="shared" si="5"/>
        <v>35</v>
      </c>
      <c r="BP15" s="291">
        <v>5</v>
      </c>
      <c r="BQ15" s="290" t="s">
        <v>163</v>
      </c>
      <c r="BR15" s="283">
        <v>5</v>
      </c>
      <c r="BS15" s="283">
        <v>5</v>
      </c>
      <c r="BT15" s="283">
        <v>5</v>
      </c>
      <c r="BU15" s="283">
        <v>5</v>
      </c>
      <c r="BV15" s="291">
        <v>5</v>
      </c>
      <c r="BW15" s="251">
        <v>5</v>
      </c>
      <c r="BX15" s="251">
        <v>5</v>
      </c>
      <c r="BY15" s="142">
        <f t="shared" si="6"/>
        <v>40</v>
      </c>
      <c r="BZ15" s="251">
        <v>0</v>
      </c>
      <c r="CA15" s="251">
        <v>3</v>
      </c>
      <c r="CB15" s="250" t="s">
        <v>163</v>
      </c>
      <c r="CC15" s="251">
        <v>5</v>
      </c>
      <c r="CD15" s="251">
        <v>5</v>
      </c>
      <c r="CE15" s="251">
        <v>5</v>
      </c>
      <c r="CF15" s="251">
        <v>5</v>
      </c>
      <c r="CG15" s="251">
        <v>5</v>
      </c>
      <c r="CH15" s="157">
        <f t="shared" si="7"/>
        <v>28</v>
      </c>
      <c r="CI15" s="250" t="s">
        <v>163</v>
      </c>
      <c r="CJ15" s="251">
        <v>5</v>
      </c>
      <c r="CK15" s="251">
        <v>3</v>
      </c>
      <c r="CL15" s="251">
        <v>3</v>
      </c>
      <c r="CM15" s="251">
        <v>3</v>
      </c>
      <c r="CN15" s="251">
        <v>3</v>
      </c>
      <c r="CO15" s="251">
        <v>3</v>
      </c>
      <c r="CP15" s="251">
        <v>3</v>
      </c>
      <c r="CQ15" s="251">
        <v>3</v>
      </c>
      <c r="CR15" s="141">
        <f t="shared" si="8"/>
        <v>26</v>
      </c>
      <c r="CS15" s="233">
        <v>3</v>
      </c>
      <c r="CT15" s="251">
        <v>3</v>
      </c>
      <c r="CU15" s="251">
        <v>5</v>
      </c>
      <c r="CV15" s="250">
        <v>0</v>
      </c>
      <c r="CW15" s="250">
        <v>0</v>
      </c>
      <c r="CX15" s="233">
        <v>0</v>
      </c>
      <c r="CY15" s="142">
        <f t="shared" si="9"/>
        <v>11</v>
      </c>
      <c r="CZ15" s="173">
        <f t="shared" si="10"/>
        <v>140</v>
      </c>
      <c r="DA15" s="174">
        <f t="shared" si="13"/>
        <v>307</v>
      </c>
    </row>
    <row r="16" spans="1:114" ht="15.75">
      <c r="A16" s="75">
        <v>10</v>
      </c>
      <c r="B16" s="138" t="str">
        <f>Presença!C16</f>
        <v>Heber Kilinho</v>
      </c>
      <c r="C16" s="278">
        <v>0</v>
      </c>
      <c r="D16" s="281">
        <v>0</v>
      </c>
      <c r="E16" s="365">
        <v>4</v>
      </c>
      <c r="F16" s="140">
        <f t="shared" si="11"/>
        <v>4</v>
      </c>
      <c r="G16" s="286">
        <v>0</v>
      </c>
      <c r="H16" s="282">
        <v>3</v>
      </c>
      <c r="I16" s="355">
        <v>0</v>
      </c>
      <c r="J16" s="287">
        <v>5</v>
      </c>
      <c r="K16" s="254">
        <v>5</v>
      </c>
      <c r="L16" s="254">
        <v>5</v>
      </c>
      <c r="M16" s="254">
        <v>3</v>
      </c>
      <c r="N16" s="254">
        <v>5</v>
      </c>
      <c r="O16" s="363" t="s">
        <v>163</v>
      </c>
      <c r="P16" s="155">
        <f t="shared" si="12"/>
        <v>26</v>
      </c>
      <c r="Q16" s="363" t="s">
        <v>163</v>
      </c>
      <c r="R16" s="143">
        <v>5</v>
      </c>
      <c r="S16" s="363" t="s">
        <v>163</v>
      </c>
      <c r="T16" s="143">
        <v>3</v>
      </c>
      <c r="U16" s="144">
        <v>5</v>
      </c>
      <c r="V16" s="251">
        <v>5</v>
      </c>
      <c r="W16" s="143">
        <v>3</v>
      </c>
      <c r="X16" s="143">
        <v>0</v>
      </c>
      <c r="Y16" s="143">
        <v>5</v>
      </c>
      <c r="Z16" s="157">
        <f t="shared" si="0"/>
        <v>26</v>
      </c>
      <c r="AA16" s="144">
        <v>3</v>
      </c>
      <c r="AB16" s="143">
        <v>5</v>
      </c>
      <c r="AC16" s="143">
        <v>1</v>
      </c>
      <c r="AD16" s="143">
        <v>0</v>
      </c>
      <c r="AE16" s="143">
        <v>0</v>
      </c>
      <c r="AF16" s="147">
        <v>3</v>
      </c>
      <c r="AG16" s="143">
        <v>0</v>
      </c>
      <c r="AH16" s="143">
        <v>5</v>
      </c>
      <c r="AI16" s="159">
        <f t="shared" si="1"/>
        <v>17</v>
      </c>
      <c r="AJ16" s="153">
        <v>3</v>
      </c>
      <c r="AK16" s="380" t="s">
        <v>163</v>
      </c>
      <c r="AL16" s="281">
        <v>5</v>
      </c>
      <c r="AM16" s="283">
        <v>3</v>
      </c>
      <c r="AN16" s="281">
        <v>1</v>
      </c>
      <c r="AO16" s="281">
        <v>5</v>
      </c>
      <c r="AP16" s="281">
        <v>2</v>
      </c>
      <c r="AQ16" s="281">
        <v>5</v>
      </c>
      <c r="AR16" s="281">
        <v>1</v>
      </c>
      <c r="AS16" s="279">
        <v>5</v>
      </c>
      <c r="AT16" s="160">
        <f t="shared" si="2"/>
        <v>30</v>
      </c>
      <c r="AU16" s="172">
        <f t="shared" si="3"/>
        <v>103</v>
      </c>
      <c r="AV16" s="283"/>
      <c r="AW16" s="283"/>
      <c r="AX16" s="283"/>
      <c r="AY16" s="251"/>
      <c r="AZ16" s="251"/>
      <c r="BA16" s="251"/>
      <c r="BB16" s="251"/>
      <c r="BC16" s="251"/>
      <c r="BD16" s="251"/>
      <c r="BE16" s="157">
        <f t="shared" si="4"/>
        <v>0</v>
      </c>
      <c r="BF16" s="251">
        <v>0</v>
      </c>
      <c r="BG16" s="251">
        <v>2</v>
      </c>
      <c r="BH16" s="251">
        <v>1</v>
      </c>
      <c r="BI16" s="251">
        <v>3</v>
      </c>
      <c r="BJ16" s="251">
        <v>1</v>
      </c>
      <c r="BK16" s="250" t="s">
        <v>163</v>
      </c>
      <c r="BL16" s="251">
        <v>3</v>
      </c>
      <c r="BM16" s="250" t="s">
        <v>163</v>
      </c>
      <c r="BN16" s="250">
        <v>0</v>
      </c>
      <c r="BO16" s="168">
        <f t="shared" si="5"/>
        <v>10</v>
      </c>
      <c r="BP16" s="291">
        <v>2</v>
      </c>
      <c r="BQ16" s="290" t="s">
        <v>163</v>
      </c>
      <c r="BR16" s="283">
        <v>3</v>
      </c>
      <c r="BS16" s="283">
        <v>1</v>
      </c>
      <c r="BT16" s="283">
        <v>2</v>
      </c>
      <c r="BU16" s="283">
        <v>3</v>
      </c>
      <c r="BV16" s="291">
        <v>2</v>
      </c>
      <c r="BW16" s="251">
        <v>0</v>
      </c>
      <c r="BX16" s="251">
        <v>2</v>
      </c>
      <c r="BY16" s="142">
        <f t="shared" si="6"/>
        <v>15</v>
      </c>
      <c r="BZ16" s="251">
        <v>0</v>
      </c>
      <c r="CA16" s="251">
        <v>0</v>
      </c>
      <c r="CB16" s="250" t="s">
        <v>163</v>
      </c>
      <c r="CC16" s="251">
        <v>5</v>
      </c>
      <c r="CD16" s="251">
        <v>2</v>
      </c>
      <c r="CE16" s="251">
        <v>2</v>
      </c>
      <c r="CF16" s="251">
        <v>1</v>
      </c>
      <c r="CG16" s="251">
        <v>3</v>
      </c>
      <c r="CH16" s="157">
        <f t="shared" si="7"/>
        <v>13</v>
      </c>
      <c r="CI16" s="250" t="s">
        <v>163</v>
      </c>
      <c r="CJ16" s="251">
        <v>3</v>
      </c>
      <c r="CK16" s="251">
        <v>3</v>
      </c>
      <c r="CL16" s="251">
        <v>1</v>
      </c>
      <c r="CM16" s="251">
        <v>1</v>
      </c>
      <c r="CN16" s="251">
        <v>0</v>
      </c>
      <c r="CO16" s="251">
        <v>0</v>
      </c>
      <c r="CP16" s="251">
        <v>0</v>
      </c>
      <c r="CQ16" s="251">
        <v>0</v>
      </c>
      <c r="CR16" s="141">
        <f t="shared" si="8"/>
        <v>8</v>
      </c>
      <c r="CS16" s="233">
        <v>1</v>
      </c>
      <c r="CT16" s="251">
        <v>0</v>
      </c>
      <c r="CU16" s="251">
        <v>5</v>
      </c>
      <c r="CV16" s="250">
        <v>0</v>
      </c>
      <c r="CW16" s="250">
        <v>0</v>
      </c>
      <c r="CX16" s="233">
        <v>0</v>
      </c>
      <c r="CY16" s="142">
        <f t="shared" si="9"/>
        <v>6</v>
      </c>
      <c r="CZ16" s="173">
        <f t="shared" si="10"/>
        <v>52</v>
      </c>
      <c r="DA16" s="174">
        <f t="shared" si="13"/>
        <v>155</v>
      </c>
    </row>
    <row r="17" spans="1:110" ht="15.75">
      <c r="A17" s="75">
        <v>11</v>
      </c>
      <c r="B17" s="138" t="str">
        <f>Presença!C17</f>
        <v>Roger Gomes</v>
      </c>
      <c r="C17" s="278">
        <v>5</v>
      </c>
      <c r="D17" s="281">
        <v>5</v>
      </c>
      <c r="E17" s="281">
        <v>0</v>
      </c>
      <c r="F17" s="140">
        <f t="shared" si="11"/>
        <v>10</v>
      </c>
      <c r="G17" s="286">
        <v>0</v>
      </c>
      <c r="H17" s="282">
        <v>0</v>
      </c>
      <c r="I17" s="355">
        <v>0</v>
      </c>
      <c r="J17" s="287">
        <v>5</v>
      </c>
      <c r="K17" s="254">
        <v>5</v>
      </c>
      <c r="L17" s="254">
        <v>5</v>
      </c>
      <c r="M17" s="254">
        <v>2</v>
      </c>
      <c r="N17" s="254">
        <v>5</v>
      </c>
      <c r="O17" s="363" t="s">
        <v>163</v>
      </c>
      <c r="P17" s="155">
        <f t="shared" si="12"/>
        <v>22</v>
      </c>
      <c r="Q17" s="363" t="s">
        <v>163</v>
      </c>
      <c r="R17" s="143">
        <v>3</v>
      </c>
      <c r="S17" s="363" t="s">
        <v>163</v>
      </c>
      <c r="T17" s="143">
        <v>0</v>
      </c>
      <c r="U17" s="144">
        <v>5</v>
      </c>
      <c r="V17" s="251">
        <v>2</v>
      </c>
      <c r="W17" s="143">
        <v>5</v>
      </c>
      <c r="X17" s="143">
        <v>2</v>
      </c>
      <c r="Y17" s="143">
        <v>0</v>
      </c>
      <c r="Z17" s="157">
        <f t="shared" si="0"/>
        <v>17</v>
      </c>
      <c r="AA17" s="144">
        <v>0</v>
      </c>
      <c r="AB17" s="143">
        <v>0</v>
      </c>
      <c r="AC17" s="143">
        <v>0</v>
      </c>
      <c r="AD17" s="143">
        <v>0</v>
      </c>
      <c r="AE17" s="143">
        <v>0</v>
      </c>
      <c r="AF17" s="143">
        <v>5</v>
      </c>
      <c r="AG17" s="143">
        <v>0</v>
      </c>
      <c r="AH17" s="143">
        <v>0</v>
      </c>
      <c r="AI17" s="159">
        <f t="shared" si="1"/>
        <v>5</v>
      </c>
      <c r="AJ17" s="153">
        <v>0</v>
      </c>
      <c r="AK17" s="380" t="s">
        <v>163</v>
      </c>
      <c r="AL17" s="281">
        <v>0</v>
      </c>
      <c r="AM17" s="283">
        <v>5</v>
      </c>
      <c r="AN17" s="281">
        <v>4</v>
      </c>
      <c r="AO17" s="281">
        <v>5</v>
      </c>
      <c r="AP17" s="281">
        <v>0</v>
      </c>
      <c r="AQ17" s="281">
        <v>0</v>
      </c>
      <c r="AR17" s="281">
        <v>0</v>
      </c>
      <c r="AS17" s="279">
        <v>0</v>
      </c>
      <c r="AT17" s="160">
        <f t="shared" si="2"/>
        <v>14</v>
      </c>
      <c r="AU17" s="172">
        <f t="shared" si="3"/>
        <v>68</v>
      </c>
      <c r="AV17" s="283"/>
      <c r="AW17" s="283"/>
      <c r="AX17" s="283"/>
      <c r="AY17" s="251"/>
      <c r="AZ17" s="251"/>
      <c r="BA17" s="251"/>
      <c r="BB17" s="251"/>
      <c r="BC17" s="251"/>
      <c r="BD17" s="251"/>
      <c r="BE17" s="157">
        <f t="shared" si="4"/>
        <v>0</v>
      </c>
      <c r="BF17" s="251">
        <v>0</v>
      </c>
      <c r="BG17" s="251">
        <v>0</v>
      </c>
      <c r="BH17" s="251">
        <v>0</v>
      </c>
      <c r="BI17" s="251">
        <v>5</v>
      </c>
      <c r="BJ17" s="251">
        <v>3</v>
      </c>
      <c r="BK17" s="250" t="s">
        <v>163</v>
      </c>
      <c r="BL17" s="251">
        <v>0</v>
      </c>
      <c r="BM17" s="250" t="s">
        <v>163</v>
      </c>
      <c r="BN17" s="250">
        <v>0</v>
      </c>
      <c r="BO17" s="168">
        <f t="shared" si="5"/>
        <v>8</v>
      </c>
      <c r="BP17" s="291">
        <v>5</v>
      </c>
      <c r="BQ17" s="290" t="s">
        <v>163</v>
      </c>
      <c r="BR17" s="283">
        <v>0</v>
      </c>
      <c r="BS17" s="283">
        <v>0</v>
      </c>
      <c r="BT17" s="283">
        <v>5</v>
      </c>
      <c r="BU17" s="283">
        <v>3</v>
      </c>
      <c r="BV17" s="291">
        <v>0</v>
      </c>
      <c r="BW17" s="251">
        <v>0</v>
      </c>
      <c r="BX17" s="251">
        <v>0</v>
      </c>
      <c r="BY17" s="142">
        <f t="shared" si="6"/>
        <v>13</v>
      </c>
      <c r="BZ17" s="251">
        <v>0</v>
      </c>
      <c r="CA17" s="251">
        <v>0</v>
      </c>
      <c r="CB17" s="250" t="s">
        <v>163</v>
      </c>
      <c r="CC17" s="251">
        <v>0</v>
      </c>
      <c r="CD17" s="251">
        <v>2</v>
      </c>
      <c r="CE17" s="251">
        <v>2</v>
      </c>
      <c r="CF17" s="251">
        <v>1</v>
      </c>
      <c r="CG17" s="251">
        <v>2</v>
      </c>
      <c r="CH17" s="157">
        <f t="shared" si="7"/>
        <v>7</v>
      </c>
      <c r="CI17" s="250" t="s">
        <v>163</v>
      </c>
      <c r="CJ17" s="251">
        <v>0</v>
      </c>
      <c r="CK17" s="251">
        <v>0</v>
      </c>
      <c r="CL17" s="251">
        <v>0</v>
      </c>
      <c r="CM17" s="251">
        <v>0</v>
      </c>
      <c r="CN17" s="251">
        <v>0</v>
      </c>
      <c r="CO17" s="251">
        <v>0</v>
      </c>
      <c r="CP17" s="251">
        <v>0</v>
      </c>
      <c r="CQ17" s="251">
        <v>0</v>
      </c>
      <c r="CR17" s="141">
        <f t="shared" si="8"/>
        <v>0</v>
      </c>
      <c r="CS17" s="233">
        <v>5</v>
      </c>
      <c r="CT17" s="251">
        <v>2</v>
      </c>
      <c r="CU17" s="251">
        <v>3</v>
      </c>
      <c r="CV17" s="250">
        <v>0</v>
      </c>
      <c r="CW17" s="250">
        <v>0</v>
      </c>
      <c r="CX17" s="233">
        <v>0</v>
      </c>
      <c r="CY17" s="142">
        <f t="shared" si="9"/>
        <v>10</v>
      </c>
      <c r="CZ17" s="173">
        <f t="shared" si="10"/>
        <v>38</v>
      </c>
      <c r="DA17" s="174">
        <f t="shared" si="13"/>
        <v>106</v>
      </c>
    </row>
    <row r="18" spans="1:110" ht="15.75">
      <c r="A18" s="75">
        <v>12</v>
      </c>
      <c r="B18" s="138" t="str">
        <f>Presença!C18</f>
        <v>Vaguinho da Marmoraria</v>
      </c>
      <c r="C18" s="278">
        <v>5</v>
      </c>
      <c r="D18" s="281">
        <v>5</v>
      </c>
      <c r="E18" s="281">
        <v>5</v>
      </c>
      <c r="F18" s="140">
        <f t="shared" si="11"/>
        <v>15</v>
      </c>
      <c r="G18" s="286">
        <v>5</v>
      </c>
      <c r="H18" s="282">
        <v>5</v>
      </c>
      <c r="I18" s="355">
        <v>5</v>
      </c>
      <c r="J18" s="287">
        <v>5</v>
      </c>
      <c r="K18" s="254">
        <v>5</v>
      </c>
      <c r="L18" s="254">
        <v>5</v>
      </c>
      <c r="M18" s="254">
        <v>4</v>
      </c>
      <c r="N18" s="254">
        <v>5</v>
      </c>
      <c r="O18" s="363" t="s">
        <v>163</v>
      </c>
      <c r="P18" s="155">
        <f t="shared" si="12"/>
        <v>39</v>
      </c>
      <c r="Q18" s="363" t="s">
        <v>163</v>
      </c>
      <c r="R18" s="143">
        <v>5</v>
      </c>
      <c r="S18" s="363" t="s">
        <v>163</v>
      </c>
      <c r="T18" s="143">
        <v>5</v>
      </c>
      <c r="U18" s="144">
        <v>5</v>
      </c>
      <c r="V18" s="251">
        <v>5</v>
      </c>
      <c r="W18" s="143">
        <v>5</v>
      </c>
      <c r="X18" s="143">
        <v>5</v>
      </c>
      <c r="Y18" s="143">
        <v>5</v>
      </c>
      <c r="Z18" s="157">
        <f t="shared" si="0"/>
        <v>35</v>
      </c>
      <c r="AA18" s="144">
        <v>5</v>
      </c>
      <c r="AB18" s="143">
        <v>5</v>
      </c>
      <c r="AC18" s="143">
        <v>5</v>
      </c>
      <c r="AD18" s="143">
        <v>5</v>
      </c>
      <c r="AE18" s="143">
        <v>5</v>
      </c>
      <c r="AF18" s="147">
        <v>5</v>
      </c>
      <c r="AG18" s="143">
        <v>5</v>
      </c>
      <c r="AH18" s="143">
        <v>5</v>
      </c>
      <c r="AI18" s="159">
        <f t="shared" si="1"/>
        <v>40</v>
      </c>
      <c r="AJ18" s="153">
        <v>5</v>
      </c>
      <c r="AK18" s="380" t="s">
        <v>163</v>
      </c>
      <c r="AL18" s="281">
        <v>5</v>
      </c>
      <c r="AM18" s="283">
        <v>5</v>
      </c>
      <c r="AN18" s="281">
        <v>5</v>
      </c>
      <c r="AO18" s="281">
        <v>5</v>
      </c>
      <c r="AP18" s="281">
        <v>4</v>
      </c>
      <c r="AQ18" s="281">
        <v>5</v>
      </c>
      <c r="AR18" s="281">
        <v>5</v>
      </c>
      <c r="AS18" s="279">
        <v>5</v>
      </c>
      <c r="AT18" s="160">
        <f t="shared" si="2"/>
        <v>44</v>
      </c>
      <c r="AU18" s="172">
        <f t="shared" si="3"/>
        <v>173</v>
      </c>
      <c r="AV18" s="283"/>
      <c r="AW18" s="283"/>
      <c r="AX18" s="283"/>
      <c r="AY18" s="251"/>
      <c r="AZ18" s="251"/>
      <c r="BA18" s="251"/>
      <c r="BB18" s="251"/>
      <c r="BC18" s="251"/>
      <c r="BD18" s="251"/>
      <c r="BE18" s="157">
        <f t="shared" si="4"/>
        <v>0</v>
      </c>
      <c r="BF18" s="251">
        <v>5</v>
      </c>
      <c r="BG18" s="251">
        <v>5</v>
      </c>
      <c r="BH18" s="251">
        <v>5</v>
      </c>
      <c r="BI18" s="251">
        <v>5</v>
      </c>
      <c r="BJ18" s="251">
        <v>5</v>
      </c>
      <c r="BK18" s="250" t="s">
        <v>163</v>
      </c>
      <c r="BL18" s="251">
        <v>5</v>
      </c>
      <c r="BM18" s="250" t="s">
        <v>163</v>
      </c>
      <c r="BN18" s="250">
        <v>5</v>
      </c>
      <c r="BO18" s="168">
        <f t="shared" si="5"/>
        <v>35</v>
      </c>
      <c r="BP18" s="291">
        <v>5</v>
      </c>
      <c r="BQ18" s="290" t="s">
        <v>163</v>
      </c>
      <c r="BR18" s="283">
        <v>5</v>
      </c>
      <c r="BS18" s="283">
        <v>5</v>
      </c>
      <c r="BT18" s="283">
        <v>5</v>
      </c>
      <c r="BU18" s="283">
        <v>5</v>
      </c>
      <c r="BV18" s="291">
        <v>5</v>
      </c>
      <c r="BW18" s="251">
        <v>5</v>
      </c>
      <c r="BX18" s="251">
        <v>5</v>
      </c>
      <c r="BY18" s="142">
        <f t="shared" si="6"/>
        <v>40</v>
      </c>
      <c r="BZ18" s="251">
        <v>5</v>
      </c>
      <c r="CA18" s="251">
        <v>5</v>
      </c>
      <c r="CB18" s="250" t="s">
        <v>163</v>
      </c>
      <c r="CC18" s="251">
        <v>5</v>
      </c>
      <c r="CD18" s="251">
        <v>5</v>
      </c>
      <c r="CE18" s="251">
        <v>5</v>
      </c>
      <c r="CF18" s="251">
        <v>5</v>
      </c>
      <c r="CG18" s="251">
        <v>4</v>
      </c>
      <c r="CH18" s="157">
        <f t="shared" si="7"/>
        <v>34</v>
      </c>
      <c r="CI18" s="250" t="s">
        <v>163</v>
      </c>
      <c r="CJ18" s="251">
        <v>5</v>
      </c>
      <c r="CK18" s="251">
        <v>5</v>
      </c>
      <c r="CL18" s="251">
        <v>5</v>
      </c>
      <c r="CM18" s="251">
        <v>5</v>
      </c>
      <c r="CN18" s="251">
        <v>4</v>
      </c>
      <c r="CO18" s="251">
        <v>4</v>
      </c>
      <c r="CP18" s="251">
        <v>5</v>
      </c>
      <c r="CQ18" s="251">
        <v>5</v>
      </c>
      <c r="CR18" s="141">
        <f t="shared" si="8"/>
        <v>38</v>
      </c>
      <c r="CS18" s="233">
        <v>3</v>
      </c>
      <c r="CT18" s="251">
        <v>3</v>
      </c>
      <c r="CU18" s="251">
        <v>4</v>
      </c>
      <c r="CV18" s="250">
        <v>0</v>
      </c>
      <c r="CW18" s="250">
        <v>0</v>
      </c>
      <c r="CX18" s="233">
        <v>0</v>
      </c>
      <c r="CY18" s="142">
        <f t="shared" si="9"/>
        <v>10</v>
      </c>
      <c r="CZ18" s="173">
        <f t="shared" si="10"/>
        <v>157</v>
      </c>
      <c r="DA18" s="174">
        <f t="shared" si="13"/>
        <v>330</v>
      </c>
    </row>
    <row r="19" spans="1:110" ht="15.75">
      <c r="A19" s="75">
        <v>13</v>
      </c>
      <c r="B19" s="138" t="str">
        <f>Presença!C19</f>
        <v>Vanildo</v>
      </c>
      <c r="C19" s="278">
        <v>5</v>
      </c>
      <c r="D19" s="281">
        <v>5</v>
      </c>
      <c r="E19" s="365">
        <v>5</v>
      </c>
      <c r="F19" s="140">
        <f t="shared" si="11"/>
        <v>15</v>
      </c>
      <c r="G19" s="286">
        <v>3</v>
      </c>
      <c r="H19" s="282">
        <v>5</v>
      </c>
      <c r="I19" s="355">
        <v>5</v>
      </c>
      <c r="J19" s="287">
        <v>5</v>
      </c>
      <c r="K19" s="254">
        <v>5</v>
      </c>
      <c r="L19" s="254">
        <v>5</v>
      </c>
      <c r="M19" s="254">
        <v>5</v>
      </c>
      <c r="N19" s="254">
        <v>2</v>
      </c>
      <c r="O19" s="363" t="s">
        <v>163</v>
      </c>
      <c r="P19" s="155">
        <f t="shared" si="12"/>
        <v>35</v>
      </c>
      <c r="Q19" s="363" t="s">
        <v>163</v>
      </c>
      <c r="R19" s="143">
        <v>0</v>
      </c>
      <c r="S19" s="363" t="s">
        <v>163</v>
      </c>
      <c r="T19" s="143">
        <v>0</v>
      </c>
      <c r="U19" s="144">
        <v>0</v>
      </c>
      <c r="V19" s="251">
        <v>0</v>
      </c>
      <c r="W19" s="143">
        <v>0</v>
      </c>
      <c r="X19" s="143">
        <v>0</v>
      </c>
      <c r="Y19" s="143">
        <v>0</v>
      </c>
      <c r="Z19" s="157">
        <f>SUM(Q19:Y19)</f>
        <v>0</v>
      </c>
      <c r="AA19" s="144">
        <v>0</v>
      </c>
      <c r="AB19" s="143">
        <v>0</v>
      </c>
      <c r="AC19" s="143">
        <v>0</v>
      </c>
      <c r="AD19" s="143">
        <v>0</v>
      </c>
      <c r="AE19" s="143">
        <v>0</v>
      </c>
      <c r="AF19" s="147">
        <v>0</v>
      </c>
      <c r="AG19" s="143">
        <v>0</v>
      </c>
      <c r="AH19" s="143">
        <v>0</v>
      </c>
      <c r="AI19" s="159">
        <f>SUM(AA19:AH19)</f>
        <v>0</v>
      </c>
      <c r="AJ19" s="153">
        <v>0</v>
      </c>
      <c r="AK19" s="380" t="s">
        <v>163</v>
      </c>
      <c r="AL19" s="281">
        <v>5</v>
      </c>
      <c r="AM19" s="283">
        <v>2</v>
      </c>
      <c r="AN19" s="281">
        <v>2</v>
      </c>
      <c r="AO19" s="281">
        <v>2</v>
      </c>
      <c r="AP19" s="281">
        <v>2</v>
      </c>
      <c r="AQ19" s="281">
        <v>2</v>
      </c>
      <c r="AR19" s="281">
        <v>0</v>
      </c>
      <c r="AS19" s="279">
        <v>1</v>
      </c>
      <c r="AT19" s="160">
        <f>SUM(AJ19:AS19)</f>
        <v>16</v>
      </c>
      <c r="AU19" s="172">
        <f t="shared" si="3"/>
        <v>66</v>
      </c>
      <c r="AV19" s="283"/>
      <c r="AW19" s="283"/>
      <c r="AX19" s="283"/>
      <c r="AY19" s="251"/>
      <c r="AZ19" s="251"/>
      <c r="BA19" s="251"/>
      <c r="BB19" s="251"/>
      <c r="BC19" s="251"/>
      <c r="BD19" s="251"/>
      <c r="BE19" s="157">
        <f>SUM(AV19:BD19)</f>
        <v>0</v>
      </c>
      <c r="BF19" s="251">
        <v>0</v>
      </c>
      <c r="BG19" s="251">
        <v>0</v>
      </c>
      <c r="BH19" s="251">
        <v>0</v>
      </c>
      <c r="BI19" s="251">
        <v>3</v>
      </c>
      <c r="BJ19" s="251">
        <v>2</v>
      </c>
      <c r="BK19" s="250" t="s">
        <v>163</v>
      </c>
      <c r="BL19" s="251">
        <v>3</v>
      </c>
      <c r="BM19" s="250" t="s">
        <v>163</v>
      </c>
      <c r="BN19" s="250">
        <v>2</v>
      </c>
      <c r="BO19" s="168">
        <f>SUM(BF19:BN19)</f>
        <v>10</v>
      </c>
      <c r="BP19" s="291">
        <v>2</v>
      </c>
      <c r="BQ19" s="290" t="s">
        <v>163</v>
      </c>
      <c r="BR19" s="283">
        <v>2</v>
      </c>
      <c r="BS19" s="283">
        <v>3</v>
      </c>
      <c r="BT19" s="283">
        <v>2</v>
      </c>
      <c r="BU19" s="283">
        <v>5</v>
      </c>
      <c r="BV19" s="291">
        <v>0</v>
      </c>
      <c r="BW19" s="251">
        <v>0</v>
      </c>
      <c r="BX19" s="251">
        <v>1</v>
      </c>
      <c r="BY19" s="142">
        <f>SUM(BP19:BX19)</f>
        <v>15</v>
      </c>
      <c r="BZ19" s="251">
        <v>0</v>
      </c>
      <c r="CA19" s="251">
        <v>2</v>
      </c>
      <c r="CB19" s="250" t="s">
        <v>163</v>
      </c>
      <c r="CC19" s="251">
        <v>1</v>
      </c>
      <c r="CD19" s="251">
        <v>0</v>
      </c>
      <c r="CE19" s="251">
        <v>0</v>
      </c>
      <c r="CF19" s="251">
        <v>0</v>
      </c>
      <c r="CG19" s="251">
        <v>0</v>
      </c>
      <c r="CH19" s="157">
        <f t="shared" si="7"/>
        <v>3</v>
      </c>
      <c r="CI19" s="250" t="s">
        <v>163</v>
      </c>
      <c r="CJ19" s="251">
        <v>0</v>
      </c>
      <c r="CK19" s="251">
        <v>0</v>
      </c>
      <c r="CL19" s="251">
        <v>0</v>
      </c>
      <c r="CM19" s="251">
        <v>0</v>
      </c>
      <c r="CN19" s="251">
        <v>0</v>
      </c>
      <c r="CO19" s="251">
        <v>0</v>
      </c>
      <c r="CP19" s="251">
        <v>2</v>
      </c>
      <c r="CQ19" s="251">
        <v>2</v>
      </c>
      <c r="CR19" s="141">
        <f t="shared" si="8"/>
        <v>4</v>
      </c>
      <c r="CS19" s="233">
        <v>2</v>
      </c>
      <c r="CT19" s="251">
        <v>2</v>
      </c>
      <c r="CU19" s="251">
        <v>3</v>
      </c>
      <c r="CV19" s="250">
        <v>0</v>
      </c>
      <c r="CW19" s="250">
        <v>0</v>
      </c>
      <c r="CX19" s="233">
        <v>0</v>
      </c>
      <c r="CY19" s="142">
        <f t="shared" si="9"/>
        <v>7</v>
      </c>
      <c r="CZ19" s="173">
        <f t="shared" si="10"/>
        <v>39</v>
      </c>
      <c r="DA19" s="174">
        <f t="shared" si="13"/>
        <v>105</v>
      </c>
    </row>
    <row r="20" spans="1:110" s="83" customFormat="1" ht="15.75">
      <c r="A20" s="82"/>
      <c r="B20" s="135" t="s">
        <v>59</v>
      </c>
      <c r="C20" s="175">
        <f t="shared" ref="C20:E20" si="14">SUM(C7:C19)</f>
        <v>50</v>
      </c>
      <c r="D20" s="175">
        <f t="shared" si="14"/>
        <v>49</v>
      </c>
      <c r="E20" s="175">
        <f t="shared" si="14"/>
        <v>40</v>
      </c>
      <c r="F20" s="141">
        <f t="shared" si="11"/>
        <v>139</v>
      </c>
      <c r="G20" s="175">
        <f t="shared" ref="G20:N20" si="15">SUM(G7:G19)</f>
        <v>26</v>
      </c>
      <c r="H20" s="175">
        <f t="shared" si="15"/>
        <v>49</v>
      </c>
      <c r="I20" s="175">
        <f t="shared" si="15"/>
        <v>35</v>
      </c>
      <c r="J20" s="175">
        <f t="shared" si="15"/>
        <v>42</v>
      </c>
      <c r="K20" s="175">
        <f t="shared" si="15"/>
        <v>40</v>
      </c>
      <c r="L20" s="175">
        <f t="shared" si="15"/>
        <v>52</v>
      </c>
      <c r="M20" s="175">
        <f t="shared" si="15"/>
        <v>34</v>
      </c>
      <c r="N20" s="175">
        <f t="shared" si="15"/>
        <v>44</v>
      </c>
      <c r="O20" s="175">
        <f>SUM(O7:O19)</f>
        <v>0</v>
      </c>
      <c r="P20" s="142">
        <f>SUM(P7:P19)</f>
        <v>322</v>
      </c>
      <c r="Q20" s="175">
        <f t="shared" ref="Q20:X20" si="16">SUM(Q7:Q19)</f>
        <v>0</v>
      </c>
      <c r="R20" s="175">
        <f t="shared" si="16"/>
        <v>38</v>
      </c>
      <c r="S20" s="175">
        <f t="shared" si="16"/>
        <v>0</v>
      </c>
      <c r="T20" s="175">
        <f t="shared" si="16"/>
        <v>32</v>
      </c>
      <c r="U20" s="175">
        <f t="shared" si="16"/>
        <v>43</v>
      </c>
      <c r="V20" s="175">
        <f t="shared" si="16"/>
        <v>37</v>
      </c>
      <c r="W20" s="175">
        <f t="shared" si="16"/>
        <v>33</v>
      </c>
      <c r="X20" s="175">
        <f t="shared" si="16"/>
        <v>31</v>
      </c>
      <c r="Y20" s="175">
        <f>SUM(Y7:Y19)</f>
        <v>26</v>
      </c>
      <c r="Z20" s="157">
        <f>SUM(Z7:Z19)</f>
        <v>240</v>
      </c>
      <c r="AA20" s="175">
        <f t="shared" ref="AA20:AH20" si="17">SUM(AA7:AA19)</f>
        <v>33</v>
      </c>
      <c r="AB20" s="175">
        <f t="shared" si="17"/>
        <v>43</v>
      </c>
      <c r="AC20" s="175">
        <f t="shared" si="17"/>
        <v>32</v>
      </c>
      <c r="AD20" s="175">
        <f t="shared" si="17"/>
        <v>42</v>
      </c>
      <c r="AE20" s="175">
        <f t="shared" si="17"/>
        <v>33</v>
      </c>
      <c r="AF20" s="175">
        <f t="shared" si="17"/>
        <v>47</v>
      </c>
      <c r="AG20" s="175">
        <f t="shared" si="17"/>
        <v>36</v>
      </c>
      <c r="AH20" s="175">
        <f t="shared" si="17"/>
        <v>42</v>
      </c>
      <c r="AI20" s="141">
        <f>SUM(AI7:AI19)</f>
        <v>308</v>
      </c>
      <c r="AJ20" s="175">
        <f>SUM(AJ7:AJ19)</f>
        <v>36</v>
      </c>
      <c r="AK20" s="175">
        <f t="shared" ref="AK20:AQ20" si="18">SUM(AK7:AK19)</f>
        <v>0</v>
      </c>
      <c r="AL20" s="175">
        <f t="shared" si="18"/>
        <v>49</v>
      </c>
      <c r="AM20" s="175">
        <f t="shared" si="18"/>
        <v>48</v>
      </c>
      <c r="AN20" s="175">
        <f t="shared" si="18"/>
        <v>35</v>
      </c>
      <c r="AO20" s="175">
        <f t="shared" si="18"/>
        <v>47</v>
      </c>
      <c r="AP20" s="175">
        <f t="shared" si="18"/>
        <v>33</v>
      </c>
      <c r="AQ20" s="175">
        <f t="shared" si="18"/>
        <v>43</v>
      </c>
      <c r="AR20" s="175">
        <f>SUM(AR7:AR19)</f>
        <v>32</v>
      </c>
      <c r="AS20" s="175"/>
      <c r="AT20" s="142">
        <f>SUM(AT7:AT19)</f>
        <v>364</v>
      </c>
      <c r="AU20" s="172">
        <f t="shared" si="3"/>
        <v>1373</v>
      </c>
      <c r="AV20" s="175">
        <f t="shared" ref="AV20:BC20" si="19">SUM(AV7:AV19)</f>
        <v>0</v>
      </c>
      <c r="AW20" s="175">
        <f t="shared" si="19"/>
        <v>0</v>
      </c>
      <c r="AX20" s="175">
        <f t="shared" si="19"/>
        <v>0</v>
      </c>
      <c r="AY20" s="175">
        <f t="shared" si="19"/>
        <v>0</v>
      </c>
      <c r="AZ20" s="175">
        <f t="shared" si="19"/>
        <v>0</v>
      </c>
      <c r="BA20" s="175">
        <f t="shared" si="19"/>
        <v>0</v>
      </c>
      <c r="BB20" s="175">
        <f t="shared" si="19"/>
        <v>0</v>
      </c>
      <c r="BC20" s="175">
        <f t="shared" si="19"/>
        <v>0</v>
      </c>
      <c r="BD20" s="175">
        <f>SUM(BD7:BD19)</f>
        <v>0</v>
      </c>
      <c r="BE20" s="146">
        <f>SUM(BE7:BE19)</f>
        <v>0</v>
      </c>
      <c r="BF20" s="175">
        <f t="shared" ref="BF20:BM20" si="20">SUM(BF7:BF19)</f>
        <v>32</v>
      </c>
      <c r="BG20" s="175">
        <f t="shared" si="20"/>
        <v>38</v>
      </c>
      <c r="BH20" s="175">
        <f t="shared" si="20"/>
        <v>36</v>
      </c>
      <c r="BI20" s="175">
        <f t="shared" si="20"/>
        <v>52</v>
      </c>
      <c r="BJ20" s="175">
        <f t="shared" si="20"/>
        <v>39</v>
      </c>
      <c r="BK20" s="175">
        <f t="shared" si="20"/>
        <v>0</v>
      </c>
      <c r="BL20" s="175">
        <f t="shared" si="20"/>
        <v>46</v>
      </c>
      <c r="BM20" s="175">
        <f t="shared" si="20"/>
        <v>0</v>
      </c>
      <c r="BN20" s="175"/>
      <c r="BO20" s="148">
        <f>SUM(BO7:BO19)</f>
        <v>281</v>
      </c>
      <c r="BP20" s="175">
        <f t="shared" ref="BP20:BV20" si="21">SUM(BP7:BP19)</f>
        <v>46</v>
      </c>
      <c r="BQ20" s="175">
        <f t="shared" si="21"/>
        <v>0</v>
      </c>
      <c r="BR20" s="175">
        <f t="shared" si="21"/>
        <v>44</v>
      </c>
      <c r="BS20" s="175">
        <f t="shared" si="21"/>
        <v>43</v>
      </c>
      <c r="BT20" s="175">
        <f t="shared" si="21"/>
        <v>53</v>
      </c>
      <c r="BU20" s="175">
        <f t="shared" si="21"/>
        <v>52</v>
      </c>
      <c r="BV20" s="175">
        <f t="shared" si="21"/>
        <v>30</v>
      </c>
      <c r="BW20" s="175">
        <f>SUM(BW7:BW19)</f>
        <v>33</v>
      </c>
      <c r="BX20" s="175">
        <f>SUM(BX7:BX19)</f>
        <v>38</v>
      </c>
      <c r="BY20" s="142">
        <f>SUM(BY7:BY19)</f>
        <v>339</v>
      </c>
      <c r="BZ20" s="175">
        <f>SUM(BZ7:BZ19)</f>
        <v>22</v>
      </c>
      <c r="CA20" s="175">
        <f t="shared" ref="CA20:CG20" si="22">SUM(CA7:CA19)</f>
        <v>33</v>
      </c>
      <c r="CB20" s="175">
        <f t="shared" si="22"/>
        <v>0</v>
      </c>
      <c r="CC20" s="175">
        <f t="shared" si="22"/>
        <v>33</v>
      </c>
      <c r="CD20" s="175">
        <f t="shared" si="22"/>
        <v>35</v>
      </c>
      <c r="CE20" s="175">
        <f t="shared" si="22"/>
        <v>35</v>
      </c>
      <c r="CF20" s="175">
        <f t="shared" si="22"/>
        <v>29</v>
      </c>
      <c r="CG20" s="175">
        <f t="shared" si="22"/>
        <v>34</v>
      </c>
      <c r="CH20" s="146">
        <f>SUM(BZ20:CG20)</f>
        <v>221</v>
      </c>
      <c r="CI20" s="175">
        <f t="shared" ref="CI20" si="23">SUM(CI7:CI19)</f>
        <v>0</v>
      </c>
      <c r="CJ20" s="175">
        <f t="shared" ref="CJ20:CQ20" si="24">SUM(CJ7:CJ19)</f>
        <v>32</v>
      </c>
      <c r="CK20" s="175">
        <f t="shared" si="24"/>
        <v>26</v>
      </c>
      <c r="CL20" s="175">
        <f t="shared" si="24"/>
        <v>29</v>
      </c>
      <c r="CM20" s="175">
        <f t="shared" si="24"/>
        <v>29</v>
      </c>
      <c r="CN20" s="175">
        <f t="shared" si="24"/>
        <v>24</v>
      </c>
      <c r="CO20" s="175">
        <f t="shared" si="24"/>
        <v>28</v>
      </c>
      <c r="CP20" s="175">
        <f t="shared" si="24"/>
        <v>24</v>
      </c>
      <c r="CQ20" s="175">
        <f t="shared" si="24"/>
        <v>23</v>
      </c>
      <c r="CR20" s="141">
        <f t="shared" si="8"/>
        <v>215</v>
      </c>
      <c r="CS20" s="175">
        <f>SUM(CS7:CS19)</f>
        <v>29</v>
      </c>
      <c r="CT20" s="175">
        <f>SUM(CT7:CT19)</f>
        <v>30</v>
      </c>
      <c r="CU20" s="175">
        <f>SUM(CU7:CU19)</f>
        <v>38</v>
      </c>
      <c r="CV20" s="175">
        <f t="shared" ref="CV20:CW20" si="25">SUM(CV7:CV19)</f>
        <v>0</v>
      </c>
      <c r="CW20" s="175">
        <f t="shared" si="25"/>
        <v>0</v>
      </c>
      <c r="CX20" s="175">
        <f>SUM(CX7:CX19)</f>
        <v>0</v>
      </c>
      <c r="CY20" s="142">
        <f t="shared" si="9"/>
        <v>97</v>
      </c>
      <c r="CZ20" s="173">
        <f t="shared" si="10"/>
        <v>1153</v>
      </c>
      <c r="DA20" s="174">
        <f t="shared" si="13"/>
        <v>2526</v>
      </c>
    </row>
    <row r="21" spans="1:110">
      <c r="B21" s="456"/>
      <c r="C21" s="456"/>
      <c r="D21" s="456"/>
    </row>
    <row r="22" spans="1:110">
      <c r="C22" s="457"/>
      <c r="D22" s="457"/>
      <c r="E22" s="367"/>
    </row>
    <row r="23" spans="1:110">
      <c r="C23" s="457"/>
      <c r="D23" s="457"/>
      <c r="E23" s="367"/>
    </row>
    <row r="24" spans="1:110">
      <c r="C24" s="457"/>
      <c r="D24" s="457"/>
      <c r="E24" s="367"/>
      <c r="CZ24" s="76"/>
      <c r="DB24" s="76"/>
      <c r="DF24" s="76"/>
    </row>
    <row r="25" spans="1:110">
      <c r="C25" s="457"/>
      <c r="D25" s="457"/>
      <c r="E25" s="367"/>
      <c r="CZ25" s="76"/>
      <c r="DB25" s="76"/>
      <c r="DF25" s="76"/>
    </row>
    <row r="26" spans="1:110">
      <c r="C26" s="457"/>
      <c r="D26" s="457"/>
      <c r="CZ26" s="76"/>
      <c r="DB26" s="76"/>
      <c r="DF26" s="76"/>
    </row>
    <row r="27" spans="1:110">
      <c r="B27" s="77"/>
      <c r="CZ27" s="76"/>
      <c r="DB27" s="76"/>
      <c r="DF27" s="76"/>
    </row>
    <row r="28" spans="1:110">
      <c r="B28" s="77"/>
      <c r="CZ28" s="76"/>
      <c r="DB28" s="76"/>
      <c r="DF28" s="76"/>
    </row>
    <row r="29" spans="1:110">
      <c r="B29" s="77"/>
      <c r="CZ29" s="76"/>
      <c r="DB29" s="76"/>
      <c r="DF29" s="76"/>
    </row>
    <row r="30" spans="1:110">
      <c r="B30" s="77"/>
      <c r="CZ30" s="76"/>
      <c r="DB30" s="76"/>
      <c r="DF30" s="76"/>
    </row>
    <row r="31" spans="1:110">
      <c r="B31" s="77"/>
      <c r="CZ31" s="76"/>
      <c r="DB31" s="76"/>
      <c r="DF31" s="76"/>
    </row>
    <row r="32" spans="1:110">
      <c r="B32" s="77"/>
      <c r="CZ32" s="76"/>
      <c r="DB32" s="76"/>
      <c r="DF32" s="76"/>
    </row>
    <row r="33" spans="2:110">
      <c r="B33" s="77"/>
      <c r="CZ33" s="76"/>
      <c r="DB33" s="76"/>
      <c r="DF33" s="76"/>
    </row>
    <row r="34" spans="2:110">
      <c r="B34" s="78"/>
      <c r="CZ34" s="76"/>
      <c r="DB34" s="76"/>
      <c r="DF34" s="76"/>
    </row>
    <row r="35" spans="2:110">
      <c r="B35" s="77"/>
      <c r="CZ35" s="76"/>
      <c r="DB35" s="76"/>
      <c r="DF35" s="76"/>
    </row>
    <row r="36" spans="2:110">
      <c r="B36" s="77"/>
      <c r="CZ36" s="76"/>
      <c r="DB36" s="76"/>
      <c r="DF36" s="76"/>
    </row>
    <row r="38" spans="2:110">
      <c r="B38" s="76"/>
    </row>
    <row r="39" spans="2:110">
      <c r="B39" s="76"/>
    </row>
    <row r="40" spans="2:110">
      <c r="B40" s="76"/>
    </row>
    <row r="41" spans="2:110">
      <c r="C41" s="76"/>
    </row>
    <row r="42" spans="2:110">
      <c r="C42" s="76"/>
    </row>
    <row r="43" spans="2:110">
      <c r="C43" s="76"/>
    </row>
    <row r="44" spans="2:110">
      <c r="C44" s="76"/>
    </row>
    <row r="45" spans="2:110">
      <c r="C45" s="76"/>
    </row>
  </sheetData>
  <mergeCells count="31">
    <mergeCell ref="C25:D25"/>
    <mergeCell ref="G4:P4"/>
    <mergeCell ref="AA4:AI4"/>
    <mergeCell ref="C26:D26"/>
    <mergeCell ref="CZ4:CZ6"/>
    <mergeCell ref="CY5:CY6"/>
    <mergeCell ref="Q4:Z4"/>
    <mergeCell ref="AV4:BE4"/>
    <mergeCell ref="AJ4:AT4"/>
    <mergeCell ref="AU4:AU6"/>
    <mergeCell ref="BE5:BE6"/>
    <mergeCell ref="BO5:BO6"/>
    <mergeCell ref="BY5:BY6"/>
    <mergeCell ref="CR5:CR6"/>
    <mergeCell ref="BZ4:CH4"/>
    <mergeCell ref="DA4:DA6"/>
    <mergeCell ref="B21:D21"/>
    <mergeCell ref="C22:D22"/>
    <mergeCell ref="C23:D23"/>
    <mergeCell ref="C24:D24"/>
    <mergeCell ref="F5:F6"/>
    <mergeCell ref="P5:P6"/>
    <mergeCell ref="Z5:Z6"/>
    <mergeCell ref="AI5:AI6"/>
    <mergeCell ref="AT5:AT6"/>
    <mergeCell ref="C4:F4"/>
    <mergeCell ref="CI4:CR4"/>
    <mergeCell ref="CS4:CY4"/>
    <mergeCell ref="BF4:BO4"/>
    <mergeCell ref="BP4:BY4"/>
    <mergeCell ref="CH5:CH6"/>
  </mergeCells>
  <pageMargins left="0.74803149606299213" right="0.74803149606299213" top="1.3775590551181101" bottom="1.3775590551181101" header="0.98385826771653495" footer="0.98385826771653495"/>
  <pageSetup paperSize="9" fitToWidth="0" fitToHeight="0" orientation="portrait" horizontalDpi="4294967293" verticalDpi="0"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G100"/>
  <sheetViews>
    <sheetView zoomScale="90" zoomScaleNormal="90" workbookViewId="0">
      <pane ySplit="5" topLeftCell="A17" activePane="bottomLeft" state="frozen"/>
      <selection pane="bottomLeft" activeCell="B17" sqref="B17"/>
    </sheetView>
  </sheetViews>
  <sheetFormatPr defaultRowHeight="15"/>
  <cols>
    <col min="1" max="1" width="3.375" style="91" customWidth="1"/>
    <col min="2" max="2" width="13.875" style="45" customWidth="1"/>
    <col min="3" max="3" width="20.25" style="45" customWidth="1"/>
    <col min="4" max="4" width="33.875" style="225" customWidth="1"/>
    <col min="5" max="5" width="15.5" style="45" customWidth="1"/>
    <col min="6" max="6" width="22.375" style="224" customWidth="1"/>
    <col min="7" max="7" width="15.875" style="45" customWidth="1"/>
    <col min="8" max="8" width="9.5" style="45" bestFit="1" customWidth="1"/>
    <col min="9" max="1021" width="10.625" customWidth="1"/>
    <col min="1022" max="1022" width="9" customWidth="1"/>
  </cols>
  <sheetData>
    <row r="2" spans="2:1021" ht="14.25" customHeight="1">
      <c r="B2" s="496" t="s">
        <v>78</v>
      </c>
      <c r="C2" s="496"/>
      <c r="D2" s="496"/>
      <c r="E2" s="496"/>
      <c r="F2" s="496"/>
      <c r="G2" s="496"/>
      <c r="H2" s="496"/>
      <c r="I2" s="84"/>
      <c r="J2" s="84"/>
    </row>
    <row r="3" spans="2:1021" ht="14.25" customHeight="1">
      <c r="B3" s="496"/>
      <c r="C3" s="496"/>
      <c r="D3" s="496"/>
      <c r="E3" s="496"/>
      <c r="F3" s="496"/>
      <c r="G3" s="496"/>
      <c r="H3" s="496"/>
      <c r="I3" s="84"/>
      <c r="J3" s="84"/>
    </row>
    <row r="4" spans="2:1021" ht="14.25" customHeight="1">
      <c r="B4" s="496"/>
      <c r="C4" s="496"/>
      <c r="D4" s="496"/>
      <c r="E4" s="496"/>
      <c r="F4" s="496"/>
      <c r="G4" s="496"/>
      <c r="H4" s="496"/>
      <c r="I4" s="84"/>
      <c r="J4" s="84"/>
    </row>
    <row r="5" spans="2:1021" s="81" customFormat="1" ht="31.5">
      <c r="B5" s="126" t="s">
        <v>79</v>
      </c>
      <c r="C5" s="127" t="s">
        <v>2</v>
      </c>
      <c r="D5" s="226" t="s">
        <v>3</v>
      </c>
      <c r="E5" s="126" t="s">
        <v>6</v>
      </c>
      <c r="F5" s="126" t="s">
        <v>81</v>
      </c>
      <c r="G5" s="126" t="s">
        <v>80</v>
      </c>
      <c r="H5" s="126" t="s">
        <v>8</v>
      </c>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c r="IW5" s="89"/>
      <c r="IX5" s="89"/>
      <c r="IY5" s="89"/>
      <c r="IZ5" s="89"/>
      <c r="JA5" s="89"/>
      <c r="JB5" s="89"/>
      <c r="JC5" s="89"/>
      <c r="JD5" s="89"/>
      <c r="JE5" s="89"/>
      <c r="JF5" s="89"/>
      <c r="JG5" s="89"/>
      <c r="JH5" s="89"/>
      <c r="JI5" s="89"/>
      <c r="JJ5" s="89"/>
      <c r="JK5" s="89"/>
      <c r="JL5" s="89"/>
      <c r="JM5" s="89"/>
      <c r="JN5" s="89"/>
      <c r="JO5" s="89"/>
      <c r="JP5" s="89"/>
      <c r="JQ5" s="89"/>
      <c r="JR5" s="89"/>
      <c r="JS5" s="89"/>
      <c r="JT5" s="89"/>
      <c r="JU5" s="89"/>
      <c r="JV5" s="89"/>
      <c r="JW5" s="89"/>
      <c r="JX5" s="89"/>
      <c r="JY5" s="89"/>
      <c r="JZ5" s="89"/>
      <c r="KA5" s="89"/>
      <c r="KB5" s="89"/>
      <c r="KC5" s="89"/>
      <c r="KD5" s="89"/>
      <c r="KE5" s="89"/>
      <c r="KF5" s="89"/>
      <c r="KG5" s="89"/>
      <c r="KH5" s="89"/>
      <c r="KI5" s="89"/>
      <c r="KJ5" s="89"/>
      <c r="KK5" s="89"/>
      <c r="KL5" s="89"/>
      <c r="KM5" s="89"/>
      <c r="KN5" s="89"/>
      <c r="KO5" s="89"/>
      <c r="KP5" s="89"/>
      <c r="KQ5" s="89"/>
      <c r="KR5" s="89"/>
      <c r="KS5" s="89"/>
      <c r="KT5" s="89"/>
      <c r="KU5" s="89"/>
      <c r="KV5" s="89"/>
      <c r="KW5" s="89"/>
      <c r="KX5" s="89"/>
      <c r="KY5" s="89"/>
      <c r="KZ5" s="89"/>
      <c r="LA5" s="89"/>
      <c r="LB5" s="89"/>
      <c r="LC5" s="89"/>
      <c r="LD5" s="89"/>
      <c r="LE5" s="89"/>
      <c r="LF5" s="89"/>
      <c r="LG5" s="89"/>
      <c r="LH5" s="89"/>
      <c r="LI5" s="89"/>
      <c r="LJ5" s="89"/>
      <c r="LK5" s="89"/>
      <c r="LL5" s="89"/>
      <c r="LM5" s="89"/>
      <c r="LN5" s="89"/>
      <c r="LO5" s="89"/>
      <c r="LP5" s="89"/>
      <c r="LQ5" s="89"/>
      <c r="LR5" s="89"/>
      <c r="LS5" s="89"/>
      <c r="LT5" s="89"/>
      <c r="LU5" s="89"/>
      <c r="LV5" s="89"/>
      <c r="LW5" s="89"/>
      <c r="LX5" s="89"/>
      <c r="LY5" s="89"/>
      <c r="LZ5" s="89"/>
      <c r="MA5" s="89"/>
      <c r="MB5" s="89"/>
      <c r="MC5" s="89"/>
      <c r="MD5" s="89"/>
      <c r="ME5" s="89"/>
      <c r="MF5" s="89"/>
      <c r="MG5" s="89"/>
      <c r="MH5" s="89"/>
      <c r="MI5" s="89"/>
      <c r="MJ5" s="89"/>
      <c r="MK5" s="89"/>
      <c r="ML5" s="89"/>
      <c r="MM5" s="89"/>
      <c r="MN5" s="89"/>
      <c r="MO5" s="89"/>
      <c r="MP5" s="89"/>
      <c r="MQ5" s="89"/>
      <c r="MR5" s="89"/>
      <c r="MS5" s="89"/>
      <c r="MT5" s="89"/>
      <c r="MU5" s="89"/>
      <c r="MV5" s="89"/>
      <c r="MW5" s="89"/>
      <c r="MX5" s="89"/>
      <c r="MY5" s="89"/>
      <c r="MZ5" s="89"/>
      <c r="NA5" s="89"/>
      <c r="NB5" s="89"/>
      <c r="NC5" s="89"/>
      <c r="ND5" s="89"/>
      <c r="NE5" s="89"/>
      <c r="NF5" s="89"/>
      <c r="NG5" s="89"/>
      <c r="NH5" s="89"/>
      <c r="NI5" s="89"/>
      <c r="NJ5" s="89"/>
      <c r="NK5" s="89"/>
      <c r="NL5" s="89"/>
      <c r="NM5" s="89"/>
      <c r="NN5" s="89"/>
      <c r="NO5" s="89"/>
      <c r="NP5" s="89"/>
      <c r="NQ5" s="89"/>
      <c r="NR5" s="89"/>
      <c r="NS5" s="89"/>
      <c r="NT5" s="89"/>
      <c r="NU5" s="89"/>
      <c r="NV5" s="89"/>
      <c r="NW5" s="89"/>
      <c r="NX5" s="89"/>
      <c r="NY5" s="89"/>
      <c r="NZ5" s="89"/>
      <c r="OA5" s="89"/>
      <c r="OB5" s="89"/>
      <c r="OC5" s="89"/>
      <c r="OD5" s="89"/>
      <c r="OE5" s="89"/>
      <c r="OF5" s="89"/>
      <c r="OG5" s="89"/>
      <c r="OH5" s="89"/>
      <c r="OI5" s="89"/>
      <c r="OJ5" s="89"/>
      <c r="OK5" s="89"/>
      <c r="OL5" s="89"/>
      <c r="OM5" s="89"/>
      <c r="ON5" s="89"/>
      <c r="OO5" s="89"/>
      <c r="OP5" s="89"/>
      <c r="OQ5" s="89"/>
      <c r="OR5" s="89"/>
      <c r="OS5" s="89"/>
      <c r="OT5" s="89"/>
      <c r="OU5" s="89"/>
      <c r="OV5" s="89"/>
      <c r="OW5" s="89"/>
      <c r="OX5" s="89"/>
      <c r="OY5" s="89"/>
      <c r="OZ5" s="89"/>
      <c r="PA5" s="89"/>
      <c r="PB5" s="89"/>
      <c r="PC5" s="89"/>
      <c r="PD5" s="89"/>
      <c r="PE5" s="89"/>
      <c r="PF5" s="89"/>
      <c r="PG5" s="89"/>
      <c r="PH5" s="89"/>
      <c r="PI5" s="89"/>
      <c r="PJ5" s="89"/>
      <c r="PK5" s="89"/>
      <c r="PL5" s="89"/>
      <c r="PM5" s="89"/>
      <c r="PN5" s="89"/>
      <c r="PO5" s="89"/>
      <c r="PP5" s="89"/>
      <c r="PQ5" s="89"/>
      <c r="PR5" s="89"/>
      <c r="PS5" s="89"/>
      <c r="PT5" s="89"/>
      <c r="PU5" s="89"/>
      <c r="PV5" s="89"/>
      <c r="PW5" s="89"/>
      <c r="PX5" s="89"/>
      <c r="PY5" s="89"/>
      <c r="PZ5" s="89"/>
      <c r="QA5" s="89"/>
      <c r="QB5" s="89"/>
      <c r="QC5" s="89"/>
      <c r="QD5" s="89"/>
      <c r="QE5" s="89"/>
      <c r="QF5" s="89"/>
      <c r="QG5" s="89"/>
      <c r="QH5" s="89"/>
      <c r="QI5" s="89"/>
      <c r="QJ5" s="89"/>
      <c r="QK5" s="89"/>
      <c r="QL5" s="89"/>
      <c r="QM5" s="89"/>
      <c r="QN5" s="89"/>
      <c r="QO5" s="89"/>
      <c r="QP5" s="89"/>
      <c r="QQ5" s="89"/>
      <c r="QR5" s="89"/>
      <c r="QS5" s="89"/>
      <c r="QT5" s="89"/>
      <c r="QU5" s="89"/>
      <c r="QV5" s="89"/>
      <c r="QW5" s="89"/>
      <c r="QX5" s="89"/>
      <c r="QY5" s="89"/>
      <c r="QZ5" s="89"/>
      <c r="RA5" s="89"/>
      <c r="RB5" s="89"/>
      <c r="RC5" s="89"/>
      <c r="RD5" s="89"/>
      <c r="RE5" s="89"/>
      <c r="RF5" s="89"/>
      <c r="RG5" s="89"/>
      <c r="RH5" s="89"/>
      <c r="RI5" s="89"/>
      <c r="RJ5" s="89"/>
      <c r="RK5" s="89"/>
      <c r="RL5" s="89"/>
      <c r="RM5" s="89"/>
      <c r="RN5" s="89"/>
      <c r="RO5" s="89"/>
      <c r="RP5" s="89"/>
      <c r="RQ5" s="89"/>
      <c r="RR5" s="89"/>
      <c r="RS5" s="89"/>
      <c r="RT5" s="89"/>
      <c r="RU5" s="89"/>
      <c r="RV5" s="89"/>
      <c r="RW5" s="89"/>
      <c r="RX5" s="89"/>
      <c r="RY5" s="89"/>
      <c r="RZ5" s="89"/>
      <c r="SA5" s="89"/>
      <c r="SB5" s="89"/>
      <c r="SC5" s="89"/>
      <c r="SD5" s="89"/>
      <c r="SE5" s="89"/>
      <c r="SF5" s="89"/>
      <c r="SG5" s="89"/>
      <c r="SH5" s="89"/>
      <c r="SI5" s="89"/>
      <c r="SJ5" s="89"/>
      <c r="SK5" s="89"/>
      <c r="SL5" s="89"/>
      <c r="SM5" s="89"/>
      <c r="SN5" s="89"/>
      <c r="SO5" s="89"/>
      <c r="SP5" s="89"/>
      <c r="SQ5" s="89"/>
      <c r="SR5" s="89"/>
      <c r="SS5" s="89"/>
      <c r="ST5" s="89"/>
      <c r="SU5" s="89"/>
      <c r="SV5" s="89"/>
      <c r="SW5" s="89"/>
      <c r="SX5" s="89"/>
      <c r="SY5" s="89"/>
      <c r="SZ5" s="89"/>
      <c r="TA5" s="89"/>
      <c r="TB5" s="89"/>
      <c r="TC5" s="89"/>
      <c r="TD5" s="89"/>
      <c r="TE5" s="89"/>
      <c r="TF5" s="89"/>
      <c r="TG5" s="89"/>
      <c r="TH5" s="89"/>
      <c r="TI5" s="89"/>
      <c r="TJ5" s="89"/>
      <c r="TK5" s="89"/>
      <c r="TL5" s="89"/>
      <c r="TM5" s="89"/>
      <c r="TN5" s="89"/>
      <c r="TO5" s="89"/>
      <c r="TP5" s="89"/>
      <c r="TQ5" s="89"/>
      <c r="TR5" s="89"/>
      <c r="TS5" s="89"/>
      <c r="TT5" s="89"/>
      <c r="TU5" s="89"/>
      <c r="TV5" s="89"/>
      <c r="TW5" s="89"/>
      <c r="TX5" s="89"/>
      <c r="TY5" s="89"/>
      <c r="TZ5" s="89"/>
      <c r="UA5" s="89"/>
      <c r="UB5" s="89"/>
      <c r="UC5" s="89"/>
      <c r="UD5" s="89"/>
      <c r="UE5" s="89"/>
      <c r="UF5" s="89"/>
      <c r="UG5" s="89"/>
      <c r="UH5" s="89"/>
      <c r="UI5" s="89"/>
      <c r="UJ5" s="89"/>
      <c r="UK5" s="89"/>
      <c r="UL5" s="89"/>
      <c r="UM5" s="89"/>
      <c r="UN5" s="89"/>
      <c r="UO5" s="89"/>
      <c r="UP5" s="89"/>
      <c r="UQ5" s="89"/>
      <c r="UR5" s="89"/>
      <c r="US5" s="89"/>
      <c r="UT5" s="89"/>
      <c r="UU5" s="89"/>
      <c r="UV5" s="89"/>
      <c r="UW5" s="89"/>
      <c r="UX5" s="89"/>
      <c r="UY5" s="89"/>
      <c r="UZ5" s="89"/>
      <c r="VA5" s="89"/>
      <c r="VB5" s="89"/>
      <c r="VC5" s="89"/>
      <c r="VD5" s="89"/>
      <c r="VE5" s="89"/>
      <c r="VF5" s="89"/>
      <c r="VG5" s="89"/>
      <c r="VH5" s="89"/>
      <c r="VI5" s="89"/>
      <c r="VJ5" s="89"/>
      <c r="VK5" s="89"/>
      <c r="VL5" s="89"/>
      <c r="VM5" s="89"/>
      <c r="VN5" s="89"/>
      <c r="VO5" s="89"/>
      <c r="VP5" s="89"/>
      <c r="VQ5" s="89"/>
      <c r="VR5" s="89"/>
      <c r="VS5" s="89"/>
      <c r="VT5" s="89"/>
      <c r="VU5" s="89"/>
      <c r="VV5" s="89"/>
      <c r="VW5" s="89"/>
      <c r="VX5" s="89"/>
      <c r="VY5" s="89"/>
      <c r="VZ5" s="89"/>
      <c r="WA5" s="89"/>
      <c r="WB5" s="89"/>
      <c r="WC5" s="89"/>
      <c r="WD5" s="89"/>
      <c r="WE5" s="89"/>
      <c r="WF5" s="89"/>
      <c r="WG5" s="89"/>
      <c r="WH5" s="89"/>
      <c r="WI5" s="89"/>
      <c r="WJ5" s="89"/>
      <c r="WK5" s="89"/>
      <c r="WL5" s="89"/>
      <c r="WM5" s="89"/>
      <c r="WN5" s="89"/>
      <c r="WO5" s="89"/>
      <c r="WP5" s="89"/>
      <c r="WQ5" s="89"/>
      <c r="WR5" s="89"/>
      <c r="WS5" s="89"/>
      <c r="WT5" s="89"/>
      <c r="WU5" s="89"/>
      <c r="WV5" s="89"/>
      <c r="WW5" s="89"/>
      <c r="WX5" s="89"/>
      <c r="WY5" s="89"/>
      <c r="WZ5" s="89"/>
      <c r="XA5" s="89"/>
      <c r="XB5" s="89"/>
      <c r="XC5" s="89"/>
      <c r="XD5" s="89"/>
      <c r="XE5" s="89"/>
      <c r="XF5" s="89"/>
      <c r="XG5" s="89"/>
      <c r="XH5" s="89"/>
      <c r="XI5" s="89"/>
      <c r="XJ5" s="89"/>
      <c r="XK5" s="89"/>
      <c r="XL5" s="89"/>
      <c r="XM5" s="89"/>
      <c r="XN5" s="89"/>
      <c r="XO5" s="89"/>
      <c r="XP5" s="89"/>
      <c r="XQ5" s="89"/>
      <c r="XR5" s="89"/>
      <c r="XS5" s="89"/>
      <c r="XT5" s="89"/>
      <c r="XU5" s="89"/>
      <c r="XV5" s="89"/>
      <c r="XW5" s="89"/>
      <c r="XX5" s="89"/>
      <c r="XY5" s="89"/>
      <c r="XZ5" s="89"/>
      <c r="YA5" s="89"/>
      <c r="YB5" s="89"/>
      <c r="YC5" s="89"/>
      <c r="YD5" s="89"/>
      <c r="YE5" s="89"/>
      <c r="YF5" s="89"/>
      <c r="YG5" s="89"/>
      <c r="YH5" s="89"/>
      <c r="YI5" s="89"/>
      <c r="YJ5" s="89"/>
      <c r="YK5" s="89"/>
      <c r="YL5" s="89"/>
      <c r="YM5" s="89"/>
      <c r="YN5" s="89"/>
      <c r="YO5" s="89"/>
      <c r="YP5" s="89"/>
      <c r="YQ5" s="89"/>
      <c r="YR5" s="89"/>
      <c r="YS5" s="89"/>
      <c r="YT5" s="89"/>
      <c r="YU5" s="89"/>
      <c r="YV5" s="89"/>
      <c r="YW5" s="89"/>
      <c r="YX5" s="89"/>
      <c r="YY5" s="89"/>
      <c r="YZ5" s="89"/>
      <c r="ZA5" s="89"/>
      <c r="ZB5" s="89"/>
      <c r="ZC5" s="89"/>
      <c r="ZD5" s="89"/>
      <c r="ZE5" s="89"/>
      <c r="ZF5" s="89"/>
      <c r="ZG5" s="89"/>
      <c r="ZH5" s="89"/>
      <c r="ZI5" s="89"/>
      <c r="ZJ5" s="89"/>
      <c r="ZK5" s="89"/>
      <c r="ZL5" s="89"/>
      <c r="ZM5" s="89"/>
      <c r="ZN5" s="89"/>
      <c r="ZO5" s="89"/>
      <c r="ZP5" s="89"/>
      <c r="ZQ5" s="89"/>
      <c r="ZR5" s="89"/>
      <c r="ZS5" s="89"/>
      <c r="ZT5" s="89"/>
      <c r="ZU5" s="89"/>
      <c r="ZV5" s="89"/>
      <c r="ZW5" s="89"/>
      <c r="ZX5" s="89"/>
      <c r="ZY5" s="89"/>
      <c r="ZZ5" s="89"/>
      <c r="AAA5" s="89"/>
      <c r="AAB5" s="89"/>
      <c r="AAC5" s="89"/>
      <c r="AAD5" s="89"/>
      <c r="AAE5" s="89"/>
      <c r="AAF5" s="89"/>
      <c r="AAG5" s="89"/>
      <c r="AAH5" s="89"/>
      <c r="AAI5" s="89"/>
      <c r="AAJ5" s="89"/>
      <c r="AAK5" s="89"/>
      <c r="AAL5" s="89"/>
      <c r="AAM5" s="89"/>
      <c r="AAN5" s="89"/>
      <c r="AAO5" s="89"/>
      <c r="AAP5" s="89"/>
      <c r="AAQ5" s="89"/>
      <c r="AAR5" s="89"/>
      <c r="AAS5" s="89"/>
      <c r="AAT5" s="89"/>
      <c r="AAU5" s="89"/>
      <c r="AAV5" s="89"/>
      <c r="AAW5" s="89"/>
      <c r="AAX5" s="89"/>
      <c r="AAY5" s="89"/>
      <c r="AAZ5" s="89"/>
      <c r="ABA5" s="89"/>
      <c r="ABB5" s="89"/>
      <c r="ABC5" s="89"/>
      <c r="ABD5" s="89"/>
      <c r="ABE5" s="89"/>
      <c r="ABF5" s="89"/>
      <c r="ABG5" s="89"/>
      <c r="ABH5" s="89"/>
      <c r="ABI5" s="89"/>
      <c r="ABJ5" s="89"/>
      <c r="ABK5" s="89"/>
      <c r="ABL5" s="89"/>
      <c r="ABM5" s="89"/>
      <c r="ABN5" s="89"/>
      <c r="ABO5" s="89"/>
      <c r="ABP5" s="89"/>
      <c r="ABQ5" s="89"/>
      <c r="ABR5" s="89"/>
      <c r="ABS5" s="89"/>
      <c r="ABT5" s="89"/>
      <c r="ABU5" s="89"/>
      <c r="ABV5" s="89"/>
      <c r="ABW5" s="89"/>
      <c r="ABX5" s="89"/>
      <c r="ABY5" s="89"/>
      <c r="ABZ5" s="89"/>
      <c r="ACA5" s="89"/>
      <c r="ACB5" s="89"/>
      <c r="ACC5" s="89"/>
      <c r="ACD5" s="89"/>
      <c r="ACE5" s="89"/>
      <c r="ACF5" s="89"/>
      <c r="ACG5" s="89"/>
      <c r="ACH5" s="89"/>
      <c r="ACI5" s="89"/>
      <c r="ACJ5" s="89"/>
      <c r="ACK5" s="89"/>
      <c r="ACL5" s="89"/>
      <c r="ACM5" s="89"/>
      <c r="ACN5" s="89"/>
      <c r="ACO5" s="89"/>
      <c r="ACP5" s="89"/>
      <c r="ACQ5" s="89"/>
      <c r="ACR5" s="89"/>
      <c r="ACS5" s="89"/>
      <c r="ACT5" s="89"/>
      <c r="ACU5" s="89"/>
      <c r="ACV5" s="89"/>
      <c r="ACW5" s="89"/>
      <c r="ACX5" s="89"/>
      <c r="ACY5" s="89"/>
      <c r="ACZ5" s="89"/>
      <c r="ADA5" s="89"/>
      <c r="ADB5" s="89"/>
      <c r="ADC5" s="89"/>
      <c r="ADD5" s="89"/>
      <c r="ADE5" s="89"/>
      <c r="ADF5" s="89"/>
      <c r="ADG5" s="89"/>
      <c r="ADH5" s="89"/>
      <c r="ADI5" s="89"/>
      <c r="ADJ5" s="89"/>
      <c r="ADK5" s="89"/>
      <c r="ADL5" s="89"/>
      <c r="ADM5" s="89"/>
      <c r="ADN5" s="89"/>
      <c r="ADO5" s="89"/>
      <c r="ADP5" s="89"/>
      <c r="ADQ5" s="89"/>
      <c r="ADR5" s="89"/>
      <c r="ADS5" s="89"/>
      <c r="ADT5" s="89"/>
      <c r="ADU5" s="89"/>
      <c r="ADV5" s="89"/>
      <c r="ADW5" s="89"/>
      <c r="ADX5" s="89"/>
      <c r="ADY5" s="89"/>
      <c r="ADZ5" s="89"/>
      <c r="AEA5" s="89"/>
      <c r="AEB5" s="89"/>
      <c r="AEC5" s="89"/>
      <c r="AED5" s="89"/>
      <c r="AEE5" s="89"/>
      <c r="AEF5" s="89"/>
      <c r="AEG5" s="89"/>
      <c r="AEH5" s="89"/>
      <c r="AEI5" s="89"/>
      <c r="AEJ5" s="89"/>
      <c r="AEK5" s="89"/>
      <c r="AEL5" s="89"/>
      <c r="AEM5" s="89"/>
      <c r="AEN5" s="89"/>
      <c r="AEO5" s="89"/>
      <c r="AEP5" s="89"/>
      <c r="AEQ5" s="89"/>
      <c r="AER5" s="89"/>
      <c r="AES5" s="89"/>
      <c r="AET5" s="89"/>
      <c r="AEU5" s="89"/>
      <c r="AEV5" s="89"/>
      <c r="AEW5" s="89"/>
      <c r="AEX5" s="89"/>
      <c r="AEY5" s="89"/>
      <c r="AEZ5" s="89"/>
      <c r="AFA5" s="89"/>
      <c r="AFB5" s="89"/>
      <c r="AFC5" s="89"/>
      <c r="AFD5" s="89"/>
      <c r="AFE5" s="89"/>
      <c r="AFF5" s="89"/>
      <c r="AFG5" s="89"/>
      <c r="AFH5" s="89"/>
      <c r="AFI5" s="89"/>
      <c r="AFJ5" s="89"/>
      <c r="AFK5" s="89"/>
      <c r="AFL5" s="89"/>
      <c r="AFM5" s="89"/>
      <c r="AFN5" s="89"/>
      <c r="AFO5" s="89"/>
      <c r="AFP5" s="89"/>
      <c r="AFQ5" s="89"/>
      <c r="AFR5" s="89"/>
      <c r="AFS5" s="89"/>
      <c r="AFT5" s="89"/>
      <c r="AFU5" s="89"/>
      <c r="AFV5" s="89"/>
      <c r="AFW5" s="89"/>
      <c r="AFX5" s="89"/>
      <c r="AFY5" s="89"/>
      <c r="AFZ5" s="89"/>
      <c r="AGA5" s="89"/>
      <c r="AGB5" s="89"/>
      <c r="AGC5" s="89"/>
      <c r="AGD5" s="89"/>
      <c r="AGE5" s="89"/>
      <c r="AGF5" s="89"/>
      <c r="AGG5" s="89"/>
      <c r="AGH5" s="89"/>
      <c r="AGI5" s="89"/>
      <c r="AGJ5" s="89"/>
      <c r="AGK5" s="89"/>
      <c r="AGL5" s="89"/>
      <c r="AGM5" s="89"/>
      <c r="AGN5" s="89"/>
      <c r="AGO5" s="89"/>
      <c r="AGP5" s="89"/>
      <c r="AGQ5" s="89"/>
      <c r="AGR5" s="89"/>
      <c r="AGS5" s="89"/>
      <c r="AGT5" s="89"/>
      <c r="AGU5" s="89"/>
      <c r="AGV5" s="89"/>
      <c r="AGW5" s="89"/>
      <c r="AGX5" s="89"/>
      <c r="AGY5" s="89"/>
      <c r="AGZ5" s="89"/>
      <c r="AHA5" s="89"/>
      <c r="AHB5" s="89"/>
      <c r="AHC5" s="89"/>
      <c r="AHD5" s="89"/>
      <c r="AHE5" s="89"/>
      <c r="AHF5" s="89"/>
      <c r="AHG5" s="89"/>
      <c r="AHH5" s="89"/>
      <c r="AHI5" s="89"/>
      <c r="AHJ5" s="89"/>
      <c r="AHK5" s="89"/>
      <c r="AHL5" s="89"/>
      <c r="AHM5" s="89"/>
      <c r="AHN5" s="89"/>
      <c r="AHO5" s="89"/>
      <c r="AHP5" s="89"/>
      <c r="AHQ5" s="89"/>
      <c r="AHR5" s="89"/>
      <c r="AHS5" s="89"/>
      <c r="AHT5" s="89"/>
      <c r="AHU5" s="89"/>
      <c r="AHV5" s="89"/>
      <c r="AHW5" s="89"/>
      <c r="AHX5" s="89"/>
      <c r="AHY5" s="89"/>
      <c r="AHZ5" s="89"/>
      <c r="AIA5" s="89"/>
      <c r="AIB5" s="89"/>
      <c r="AIC5" s="89"/>
      <c r="AID5" s="89"/>
      <c r="AIE5" s="89"/>
      <c r="AIF5" s="89"/>
      <c r="AIG5" s="89"/>
      <c r="AIH5" s="89"/>
      <c r="AII5" s="89"/>
      <c r="AIJ5" s="89"/>
      <c r="AIK5" s="89"/>
      <c r="AIL5" s="89"/>
      <c r="AIM5" s="89"/>
      <c r="AIN5" s="89"/>
      <c r="AIO5" s="89"/>
      <c r="AIP5" s="89"/>
      <c r="AIQ5" s="89"/>
      <c r="AIR5" s="89"/>
      <c r="AIS5" s="89"/>
      <c r="AIT5" s="89"/>
      <c r="AIU5" s="89"/>
      <c r="AIV5" s="89"/>
      <c r="AIW5" s="89"/>
      <c r="AIX5" s="89"/>
      <c r="AIY5" s="89"/>
      <c r="AIZ5" s="89"/>
      <c r="AJA5" s="89"/>
      <c r="AJB5" s="89"/>
      <c r="AJC5" s="89"/>
      <c r="AJD5" s="89"/>
      <c r="AJE5" s="89"/>
      <c r="AJF5" s="89"/>
      <c r="AJG5" s="89"/>
      <c r="AJH5" s="89"/>
      <c r="AJI5" s="89"/>
      <c r="AJJ5" s="89"/>
      <c r="AJK5" s="89"/>
      <c r="AJL5" s="89"/>
      <c r="AJM5" s="89"/>
      <c r="AJN5" s="89"/>
      <c r="AJO5" s="89"/>
      <c r="AJP5" s="89"/>
      <c r="AJQ5" s="89"/>
      <c r="AJR5" s="89"/>
      <c r="AJS5" s="89"/>
      <c r="AJT5" s="89"/>
      <c r="AJU5" s="89"/>
      <c r="AJV5" s="89"/>
      <c r="AJW5" s="89"/>
      <c r="AJX5" s="89"/>
      <c r="AJY5" s="89"/>
      <c r="AJZ5" s="89"/>
      <c r="AKA5" s="89"/>
      <c r="AKB5" s="89"/>
      <c r="AKC5" s="89"/>
      <c r="AKD5" s="89"/>
      <c r="AKE5" s="89"/>
      <c r="AKF5" s="89"/>
      <c r="AKG5" s="89"/>
      <c r="AKH5" s="89"/>
      <c r="AKI5" s="89"/>
      <c r="AKJ5" s="89"/>
      <c r="AKK5" s="89"/>
      <c r="AKL5" s="89"/>
      <c r="AKM5" s="89"/>
      <c r="AKN5" s="89"/>
      <c r="AKO5" s="89"/>
      <c r="AKP5" s="89"/>
      <c r="AKQ5" s="89"/>
      <c r="AKR5" s="89"/>
      <c r="AKS5" s="89"/>
      <c r="AKT5" s="89"/>
      <c r="AKU5" s="89"/>
      <c r="AKV5" s="89"/>
      <c r="AKW5" s="89"/>
      <c r="AKX5" s="89"/>
      <c r="AKY5" s="89"/>
      <c r="AKZ5" s="89"/>
      <c r="ALA5" s="89"/>
      <c r="ALB5" s="89"/>
      <c r="ALC5" s="89"/>
      <c r="ALD5" s="89"/>
      <c r="ALE5" s="89"/>
      <c r="ALF5" s="89"/>
      <c r="ALG5" s="89"/>
      <c r="ALH5" s="89"/>
      <c r="ALI5" s="89"/>
      <c r="ALJ5" s="89"/>
      <c r="ALK5" s="89"/>
      <c r="ALL5" s="89"/>
      <c r="ALM5" s="89"/>
      <c r="ALN5" s="89"/>
      <c r="ALO5" s="89"/>
      <c r="ALP5" s="89"/>
      <c r="ALQ5" s="89"/>
      <c r="ALR5" s="89"/>
      <c r="ALS5" s="89"/>
      <c r="ALT5" s="89"/>
      <c r="ALU5" s="89"/>
      <c r="ALV5" s="89"/>
      <c r="ALW5" s="89"/>
      <c r="ALX5" s="89"/>
      <c r="ALY5" s="89"/>
      <c r="ALZ5" s="89"/>
      <c r="AMA5" s="89"/>
      <c r="AMB5" s="89"/>
      <c r="AMC5" s="89"/>
      <c r="AMD5" s="89"/>
      <c r="AME5" s="89"/>
      <c r="AMF5" s="89"/>
      <c r="AMG5" s="89"/>
    </row>
    <row r="6" spans="2:1021" ht="85.5">
      <c r="B6" s="293" t="s">
        <v>168</v>
      </c>
      <c r="C6" s="294" t="s">
        <v>145</v>
      </c>
      <c r="D6" s="295" t="s">
        <v>169</v>
      </c>
      <c r="E6" s="350">
        <v>44250</v>
      </c>
      <c r="F6" s="294" t="s">
        <v>170</v>
      </c>
      <c r="G6" s="294" t="s">
        <v>171</v>
      </c>
      <c r="H6" s="296"/>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c r="AJH6" s="21"/>
      <c r="AJI6" s="21"/>
      <c r="AJJ6" s="21"/>
      <c r="AJK6" s="21"/>
      <c r="AJL6" s="21"/>
      <c r="AJM6" s="21"/>
      <c r="AJN6" s="21"/>
      <c r="AJO6" s="21"/>
      <c r="AJP6" s="21"/>
      <c r="AJQ6" s="21"/>
      <c r="AJR6" s="21"/>
      <c r="AJS6" s="21"/>
      <c r="AJT6" s="21"/>
      <c r="AJU6" s="21"/>
      <c r="AJV6" s="21"/>
      <c r="AJW6" s="21"/>
      <c r="AJX6" s="21"/>
      <c r="AJY6" s="21"/>
      <c r="AJZ6" s="21"/>
      <c r="AKA6" s="21"/>
      <c r="AKB6" s="21"/>
      <c r="AKC6" s="21"/>
      <c r="AKD6" s="21"/>
      <c r="AKE6" s="21"/>
      <c r="AKF6" s="21"/>
      <c r="AKG6" s="21"/>
      <c r="AKH6" s="21"/>
      <c r="AKI6" s="21"/>
      <c r="AKJ6" s="21"/>
      <c r="AKK6" s="21"/>
      <c r="AKL6" s="21"/>
      <c r="AKM6" s="21"/>
      <c r="AKN6" s="21"/>
      <c r="AKO6" s="21"/>
      <c r="AKP6" s="21"/>
      <c r="AKQ6" s="21"/>
      <c r="AKR6" s="21"/>
      <c r="AKS6" s="21"/>
      <c r="AKT6" s="21"/>
      <c r="AKU6" s="21"/>
      <c r="AKV6" s="21"/>
      <c r="AKW6" s="21"/>
      <c r="AKX6" s="21"/>
      <c r="AKY6" s="21"/>
      <c r="AKZ6" s="21"/>
      <c r="ALA6" s="21"/>
      <c r="ALB6" s="21"/>
      <c r="ALC6" s="21"/>
      <c r="ALD6" s="21"/>
      <c r="ALE6" s="21"/>
      <c r="ALF6" s="21"/>
      <c r="ALG6" s="21"/>
      <c r="ALH6" s="21"/>
      <c r="ALI6" s="21"/>
      <c r="ALJ6" s="21"/>
      <c r="ALK6" s="21"/>
      <c r="ALL6" s="21"/>
      <c r="ALM6" s="21"/>
      <c r="ALN6" s="21"/>
      <c r="ALO6" s="21"/>
      <c r="ALP6" s="21"/>
      <c r="ALQ6" s="21"/>
      <c r="ALR6" s="21"/>
      <c r="ALS6" s="21"/>
      <c r="ALT6" s="21"/>
      <c r="ALU6" s="21"/>
      <c r="ALV6" s="21"/>
      <c r="ALW6" s="21"/>
      <c r="ALX6" s="21"/>
      <c r="ALY6" s="21"/>
      <c r="ALZ6" s="21"/>
      <c r="AMA6" s="21"/>
      <c r="AMB6" s="21"/>
      <c r="AMC6" s="21"/>
      <c r="AMD6" s="21"/>
      <c r="AME6" s="21"/>
      <c r="AMF6" s="21"/>
      <c r="AMG6" s="21"/>
    </row>
    <row r="7" spans="2:1021" ht="71.25">
      <c r="B7" s="293" t="s">
        <v>213</v>
      </c>
      <c r="C7" s="294" t="s">
        <v>145</v>
      </c>
      <c r="D7" s="295" t="s">
        <v>211</v>
      </c>
      <c r="E7" s="350">
        <v>44257</v>
      </c>
      <c r="F7" s="294" t="s">
        <v>212</v>
      </c>
      <c r="G7" s="294" t="s">
        <v>171</v>
      </c>
      <c r="H7" s="296"/>
    </row>
    <row r="8" spans="2:1021" ht="71.25">
      <c r="B8" s="293" t="s">
        <v>225</v>
      </c>
      <c r="C8" s="294" t="s">
        <v>146</v>
      </c>
      <c r="D8" s="295" t="s">
        <v>224</v>
      </c>
      <c r="E8" s="350">
        <v>44259</v>
      </c>
      <c r="F8" s="294" t="s">
        <v>226</v>
      </c>
      <c r="G8" s="294" t="s">
        <v>100</v>
      </c>
      <c r="H8" s="296"/>
    </row>
    <row r="9" spans="2:1021" s="53" customFormat="1" ht="57">
      <c r="B9" s="293" t="s">
        <v>228</v>
      </c>
      <c r="C9" s="294" t="s">
        <v>142</v>
      </c>
      <c r="D9" s="295" t="s">
        <v>227</v>
      </c>
      <c r="E9" s="350">
        <v>44259</v>
      </c>
      <c r="F9" s="294" t="s">
        <v>229</v>
      </c>
      <c r="G9" s="294" t="s">
        <v>171</v>
      </c>
      <c r="H9" s="296"/>
    </row>
    <row r="10" spans="2:1021" ht="42.75">
      <c r="B10" s="293" t="s">
        <v>234</v>
      </c>
      <c r="C10" s="294" t="s">
        <v>12</v>
      </c>
      <c r="D10" s="295" t="s">
        <v>233</v>
      </c>
      <c r="E10" s="350">
        <v>44266</v>
      </c>
      <c r="F10" s="294" t="s">
        <v>235</v>
      </c>
      <c r="G10" s="294" t="s">
        <v>171</v>
      </c>
      <c r="H10" s="296"/>
    </row>
    <row r="11" spans="2:1021" ht="99.75">
      <c r="B11" s="293" t="s">
        <v>238</v>
      </c>
      <c r="C11" s="294" t="s">
        <v>12</v>
      </c>
      <c r="D11" s="295" t="s">
        <v>237</v>
      </c>
      <c r="E11" s="350">
        <v>44271</v>
      </c>
      <c r="F11" s="294" t="s">
        <v>239</v>
      </c>
      <c r="G11" s="294" t="s">
        <v>171</v>
      </c>
      <c r="H11" s="296"/>
    </row>
    <row r="12" spans="2:1021" ht="57">
      <c r="B12" s="293" t="s">
        <v>241</v>
      </c>
      <c r="C12" s="294" t="s">
        <v>12</v>
      </c>
      <c r="D12" s="295" t="s">
        <v>240</v>
      </c>
      <c r="E12" s="350">
        <v>44271</v>
      </c>
      <c r="F12" s="294" t="s">
        <v>242</v>
      </c>
      <c r="G12" s="294" t="s">
        <v>171</v>
      </c>
      <c r="H12" s="296"/>
    </row>
    <row r="13" spans="2:1021" ht="57">
      <c r="B13" s="293" t="s">
        <v>260</v>
      </c>
      <c r="C13" s="297" t="s">
        <v>143</v>
      </c>
      <c r="D13" s="295" t="s">
        <v>259</v>
      </c>
      <c r="E13" s="350">
        <v>44273</v>
      </c>
      <c r="F13" s="294" t="s">
        <v>261</v>
      </c>
      <c r="G13" s="294" t="s">
        <v>171</v>
      </c>
      <c r="H13" s="296"/>
    </row>
    <row r="14" spans="2:1021" ht="57">
      <c r="B14" s="293" t="s">
        <v>262</v>
      </c>
      <c r="C14" s="297" t="s">
        <v>143</v>
      </c>
      <c r="D14" s="295" t="s">
        <v>263</v>
      </c>
      <c r="E14" s="350">
        <v>44273</v>
      </c>
      <c r="F14" s="294" t="s">
        <v>261</v>
      </c>
      <c r="G14" s="294" t="s">
        <v>171</v>
      </c>
      <c r="H14" s="296"/>
    </row>
    <row r="15" spans="2:1021" ht="85.5">
      <c r="B15" s="293" t="s">
        <v>311</v>
      </c>
      <c r="C15" s="297" t="s">
        <v>145</v>
      </c>
      <c r="D15" s="295" t="s">
        <v>310</v>
      </c>
      <c r="E15" s="350">
        <v>44292</v>
      </c>
      <c r="F15" s="294" t="s">
        <v>226</v>
      </c>
      <c r="G15" s="294" t="s">
        <v>171</v>
      </c>
      <c r="H15" s="296"/>
    </row>
    <row r="16" spans="2:1021" ht="99.75">
      <c r="B16" s="293" t="s">
        <v>317</v>
      </c>
      <c r="C16" s="297" t="s">
        <v>141</v>
      </c>
      <c r="D16" s="295" t="s">
        <v>318</v>
      </c>
      <c r="E16" s="350">
        <v>44301</v>
      </c>
      <c r="F16" s="294" t="s">
        <v>226</v>
      </c>
      <c r="G16" s="294" t="s">
        <v>319</v>
      </c>
      <c r="H16" s="296"/>
    </row>
    <row r="17" spans="2:8">
      <c r="B17" s="293"/>
      <c r="C17" s="297"/>
      <c r="D17" s="295"/>
      <c r="E17" s="350"/>
      <c r="F17" s="294"/>
      <c r="G17" s="294"/>
      <c r="H17" s="296"/>
    </row>
    <row r="18" spans="2:8">
      <c r="B18" s="293"/>
      <c r="C18" s="297"/>
      <c r="D18" s="295"/>
      <c r="E18" s="350"/>
      <c r="F18" s="294"/>
      <c r="G18" s="294"/>
      <c r="H18" s="296"/>
    </row>
    <row r="19" spans="2:8">
      <c r="B19" s="293"/>
      <c r="C19" s="297"/>
      <c r="D19" s="295"/>
      <c r="E19" s="350"/>
      <c r="F19" s="298"/>
      <c r="G19" s="294"/>
      <c r="H19" s="296"/>
    </row>
    <row r="20" spans="2:8">
      <c r="B20" s="293"/>
      <c r="C20" s="297"/>
      <c r="D20" s="295"/>
      <c r="E20" s="350"/>
      <c r="F20" s="294"/>
      <c r="G20" s="294"/>
      <c r="H20" s="296"/>
    </row>
    <row r="21" spans="2:8">
      <c r="B21" s="293"/>
      <c r="C21" s="297"/>
      <c r="D21" s="295"/>
      <c r="E21" s="350"/>
      <c r="F21" s="298"/>
      <c r="G21" s="294"/>
      <c r="H21" s="296"/>
    </row>
    <row r="22" spans="2:8">
      <c r="B22" s="293"/>
      <c r="C22" s="297"/>
      <c r="D22" s="295"/>
      <c r="E22" s="350"/>
      <c r="F22" s="298"/>
      <c r="G22" s="294"/>
      <c r="H22" s="296"/>
    </row>
    <row r="23" spans="2:8">
      <c r="B23" s="293"/>
      <c r="C23" s="299"/>
      <c r="D23" s="295"/>
      <c r="E23" s="350"/>
      <c r="F23" s="294"/>
      <c r="G23" s="294"/>
      <c r="H23" s="296"/>
    </row>
    <row r="24" spans="2:8">
      <c r="B24" s="293"/>
      <c r="C24" s="299"/>
      <c r="D24" s="295"/>
      <c r="E24" s="350"/>
      <c r="F24" s="294"/>
      <c r="G24" s="294"/>
      <c r="H24" s="296"/>
    </row>
    <row r="25" spans="2:8">
      <c r="B25" s="293"/>
      <c r="C25" s="299"/>
      <c r="D25" s="295"/>
      <c r="E25" s="350"/>
      <c r="F25" s="294"/>
      <c r="G25" s="294"/>
      <c r="H25" s="296"/>
    </row>
    <row r="26" spans="2:8">
      <c r="B26" s="293"/>
      <c r="C26" s="299"/>
      <c r="D26" s="295"/>
      <c r="E26" s="350"/>
      <c r="F26" s="294"/>
      <c r="G26" s="294"/>
      <c r="H26" s="296"/>
    </row>
    <row r="27" spans="2:8">
      <c r="B27" s="293"/>
      <c r="C27" s="299"/>
      <c r="D27" s="295"/>
      <c r="E27" s="350"/>
      <c r="F27" s="294"/>
      <c r="G27" s="294"/>
      <c r="H27" s="296"/>
    </row>
    <row r="28" spans="2:8">
      <c r="B28" s="293"/>
      <c r="C28" s="297"/>
      <c r="D28" s="295"/>
      <c r="E28" s="350"/>
      <c r="F28" s="294"/>
      <c r="G28" s="294"/>
      <c r="H28" s="296"/>
    </row>
    <row r="29" spans="2:8">
      <c r="B29" s="293"/>
      <c r="C29" s="297"/>
      <c r="D29" s="295"/>
      <c r="E29" s="350"/>
      <c r="F29" s="294"/>
      <c r="G29" s="294"/>
      <c r="H29" s="296"/>
    </row>
    <row r="30" spans="2:8">
      <c r="B30" s="293"/>
      <c r="C30" s="297"/>
      <c r="D30" s="295"/>
      <c r="E30" s="350"/>
      <c r="F30" s="294"/>
      <c r="G30" s="294"/>
      <c r="H30" s="296"/>
    </row>
    <row r="31" spans="2:8">
      <c r="B31" s="293"/>
      <c r="C31" s="297"/>
      <c r="D31" s="295"/>
      <c r="E31" s="350"/>
      <c r="F31" s="294"/>
      <c r="G31" s="294"/>
      <c r="H31" s="296"/>
    </row>
    <row r="32" spans="2:8">
      <c r="B32" s="293"/>
      <c r="C32" s="297"/>
      <c r="D32" s="295"/>
      <c r="E32" s="350"/>
      <c r="F32" s="294"/>
      <c r="G32" s="294"/>
      <c r="H32" s="296"/>
    </row>
    <row r="33" spans="2:8">
      <c r="B33" s="296"/>
      <c r="C33" s="300"/>
      <c r="D33" s="301"/>
      <c r="E33" s="350"/>
      <c r="F33" s="302"/>
      <c r="G33" s="302"/>
      <c r="H33" s="296"/>
    </row>
    <row r="34" spans="2:8">
      <c r="B34" s="296"/>
      <c r="C34" s="303"/>
      <c r="D34" s="301"/>
      <c r="E34" s="350"/>
      <c r="F34" s="302"/>
      <c r="G34" s="302"/>
      <c r="H34" s="296"/>
    </row>
    <row r="35" spans="2:8">
      <c r="B35" s="304"/>
      <c r="C35" s="300"/>
      <c r="D35" s="305"/>
      <c r="E35" s="350"/>
      <c r="F35" s="298"/>
      <c r="G35" s="298"/>
      <c r="H35" s="304"/>
    </row>
    <row r="36" spans="2:8">
      <c r="B36" s="304"/>
      <c r="C36" s="294"/>
      <c r="D36" s="305"/>
      <c r="E36" s="350"/>
      <c r="F36" s="298"/>
      <c r="G36" s="298"/>
      <c r="H36" s="306"/>
    </row>
    <row r="37" spans="2:8">
      <c r="B37" s="304"/>
      <c r="C37" s="300"/>
      <c r="D37" s="305"/>
      <c r="E37" s="350"/>
      <c r="F37" s="298"/>
      <c r="G37" s="298"/>
      <c r="H37" s="306"/>
    </row>
    <row r="38" spans="2:8">
      <c r="B38" s="304"/>
      <c r="C38" s="300"/>
      <c r="D38" s="307"/>
      <c r="E38" s="350"/>
      <c r="F38" s="298"/>
      <c r="G38" s="298"/>
      <c r="H38" s="306"/>
    </row>
    <row r="39" spans="2:8">
      <c r="B39" s="304"/>
      <c r="C39" s="300"/>
      <c r="D39" s="305"/>
      <c r="E39" s="350"/>
      <c r="F39" s="298"/>
      <c r="G39" s="298"/>
      <c r="H39" s="306"/>
    </row>
    <row r="40" spans="2:8">
      <c r="B40" s="304"/>
      <c r="C40" s="300"/>
      <c r="D40" s="308"/>
      <c r="E40" s="350"/>
      <c r="F40" s="298"/>
      <c r="G40" s="298"/>
      <c r="H40" s="306"/>
    </row>
    <row r="41" spans="2:8">
      <c r="B41" s="309"/>
      <c r="C41" s="298"/>
      <c r="D41" s="308"/>
      <c r="E41" s="350"/>
      <c r="F41" s="298"/>
      <c r="G41" s="298"/>
      <c r="H41" s="306"/>
    </row>
    <row r="42" spans="2:8">
      <c r="B42" s="309"/>
      <c r="C42" s="298"/>
      <c r="D42" s="308"/>
      <c r="E42" s="350"/>
      <c r="F42" s="298"/>
      <c r="G42" s="298"/>
      <c r="H42" s="306"/>
    </row>
    <row r="43" spans="2:8">
      <c r="B43" s="309"/>
      <c r="C43" s="298"/>
      <c r="D43" s="308"/>
      <c r="E43" s="350"/>
      <c r="F43" s="298"/>
      <c r="G43" s="298"/>
      <c r="H43" s="306"/>
    </row>
    <row r="44" spans="2:8">
      <c r="B44" s="309"/>
      <c r="C44" s="298"/>
      <c r="D44" s="308"/>
      <c r="E44" s="350"/>
      <c r="F44" s="298"/>
      <c r="G44" s="298"/>
      <c r="H44" s="306"/>
    </row>
    <row r="45" spans="2:8">
      <c r="B45" s="309"/>
      <c r="C45" s="298"/>
      <c r="D45" s="308"/>
      <c r="E45" s="350"/>
      <c r="F45" s="298"/>
      <c r="G45" s="298"/>
      <c r="H45" s="306"/>
    </row>
    <row r="46" spans="2:8">
      <c r="B46" s="309"/>
      <c r="C46" s="298"/>
      <c r="D46" s="308"/>
      <c r="E46" s="350"/>
      <c r="F46" s="298"/>
      <c r="G46" s="298"/>
      <c r="H46" s="306"/>
    </row>
    <row r="47" spans="2:8">
      <c r="B47" s="309"/>
      <c r="C47" s="298"/>
      <c r="D47" s="308"/>
      <c r="E47" s="350"/>
      <c r="F47" s="298"/>
      <c r="G47" s="298"/>
      <c r="H47" s="306"/>
    </row>
    <row r="48" spans="2:8">
      <c r="B48" s="309"/>
      <c r="C48" s="298"/>
      <c r="D48" s="308"/>
      <c r="E48" s="350"/>
      <c r="F48" s="298"/>
      <c r="G48" s="298"/>
      <c r="H48" s="306"/>
    </row>
    <row r="49" spans="2:8">
      <c r="B49" s="309"/>
      <c r="C49" s="298"/>
      <c r="D49" s="308"/>
      <c r="E49" s="350"/>
      <c r="F49" s="298"/>
      <c r="G49" s="298"/>
      <c r="H49" s="306"/>
    </row>
    <row r="50" spans="2:8">
      <c r="B50" s="309"/>
      <c r="C50" s="297"/>
      <c r="D50" s="308"/>
      <c r="E50" s="350"/>
      <c r="F50" s="297"/>
      <c r="G50" s="294"/>
      <c r="H50" s="306"/>
    </row>
    <row r="51" spans="2:8">
      <c r="B51" s="309"/>
      <c r="C51" s="297"/>
      <c r="D51" s="308"/>
      <c r="E51" s="350"/>
      <c r="F51" s="297"/>
      <c r="G51" s="294"/>
      <c r="H51" s="306"/>
    </row>
    <row r="52" spans="2:8">
      <c r="B52" s="309"/>
      <c r="C52" s="297"/>
      <c r="D52" s="308"/>
      <c r="E52" s="350"/>
      <c r="F52" s="297"/>
      <c r="G52" s="297"/>
      <c r="H52" s="306"/>
    </row>
    <row r="53" spans="2:8">
      <c r="B53" s="309"/>
      <c r="C53" s="297"/>
      <c r="D53" s="308"/>
      <c r="E53" s="350"/>
      <c r="F53" s="297"/>
      <c r="G53" s="297"/>
      <c r="H53" s="306"/>
    </row>
    <row r="54" spans="2:8">
      <c r="B54" s="309"/>
      <c r="C54" s="297"/>
      <c r="D54" s="308"/>
      <c r="E54" s="350"/>
      <c r="F54" s="297"/>
      <c r="G54" s="297"/>
      <c r="H54" s="306"/>
    </row>
    <row r="55" spans="2:8">
      <c r="B55" s="309"/>
      <c r="C55" s="297"/>
      <c r="D55" s="308"/>
      <c r="E55" s="350"/>
      <c r="F55" s="297"/>
      <c r="G55" s="294"/>
      <c r="H55" s="306"/>
    </row>
    <row r="56" spans="2:8">
      <c r="B56" s="309"/>
      <c r="C56" s="297"/>
      <c r="D56" s="308"/>
      <c r="E56" s="350"/>
      <c r="F56" s="297"/>
      <c r="G56" s="297"/>
      <c r="H56" s="306"/>
    </row>
    <row r="57" spans="2:8">
      <c r="B57" s="309"/>
      <c r="C57" s="297"/>
      <c r="D57" s="308"/>
      <c r="E57" s="350"/>
      <c r="F57" s="297"/>
      <c r="G57" s="297"/>
      <c r="H57" s="306"/>
    </row>
    <row r="58" spans="2:8">
      <c r="B58" s="309"/>
      <c r="C58" s="297"/>
      <c r="D58" s="308"/>
      <c r="E58" s="350"/>
      <c r="F58" s="297"/>
      <c r="G58" s="297"/>
      <c r="H58" s="306"/>
    </row>
    <row r="59" spans="2:8">
      <c r="B59" s="309"/>
      <c r="C59" s="297"/>
      <c r="D59" s="308"/>
      <c r="E59" s="350"/>
      <c r="F59" s="297"/>
      <c r="G59" s="297"/>
      <c r="H59" s="306"/>
    </row>
    <row r="60" spans="2:8">
      <c r="B60" s="309"/>
      <c r="C60" s="297"/>
      <c r="D60" s="308"/>
      <c r="E60" s="350"/>
      <c r="F60" s="297"/>
      <c r="G60" s="297"/>
      <c r="H60" s="306"/>
    </row>
    <row r="61" spans="2:8">
      <c r="B61" s="309"/>
      <c r="C61" s="297"/>
      <c r="D61" s="308"/>
      <c r="E61" s="350"/>
      <c r="F61" s="297"/>
      <c r="G61" s="297"/>
      <c r="H61" s="306"/>
    </row>
    <row r="62" spans="2:8">
      <c r="B62" s="309"/>
      <c r="C62" s="294"/>
      <c r="D62" s="308"/>
      <c r="E62" s="350"/>
      <c r="F62" s="297"/>
      <c r="G62" s="297"/>
      <c r="H62" s="306"/>
    </row>
    <row r="63" spans="2:8">
      <c r="B63" s="309"/>
      <c r="C63" s="294"/>
      <c r="D63" s="308"/>
      <c r="E63" s="350"/>
      <c r="F63" s="297"/>
      <c r="G63" s="297"/>
      <c r="H63" s="306"/>
    </row>
    <row r="64" spans="2:8">
      <c r="B64" s="309"/>
      <c r="C64" s="297"/>
      <c r="D64" s="308"/>
      <c r="E64" s="350"/>
      <c r="F64" s="297"/>
      <c r="G64" s="297"/>
      <c r="H64" s="306"/>
    </row>
    <row r="65" spans="2:8">
      <c r="B65" s="309"/>
      <c r="C65" s="297"/>
      <c r="D65" s="308"/>
      <c r="E65" s="350"/>
      <c r="F65" s="338"/>
      <c r="G65" s="297"/>
      <c r="H65" s="306"/>
    </row>
    <row r="66" spans="2:8">
      <c r="B66" s="309"/>
      <c r="C66" s="297"/>
      <c r="D66" s="308"/>
      <c r="E66" s="350"/>
      <c r="F66" s="297"/>
      <c r="G66" s="297"/>
      <c r="H66" s="306"/>
    </row>
    <row r="67" spans="2:8">
      <c r="B67" s="309"/>
      <c r="C67" s="297"/>
      <c r="D67" s="308"/>
      <c r="E67" s="350"/>
      <c r="F67" s="297"/>
      <c r="G67" s="297"/>
      <c r="H67" s="306"/>
    </row>
    <row r="68" spans="2:8">
      <c r="B68" s="309"/>
      <c r="C68" s="297"/>
      <c r="D68" s="308"/>
      <c r="E68" s="350"/>
      <c r="F68" s="297"/>
      <c r="G68" s="297"/>
      <c r="H68" s="306"/>
    </row>
    <row r="69" spans="2:8">
      <c r="B69" s="309"/>
      <c r="C69" s="297"/>
      <c r="D69" s="308"/>
      <c r="E69" s="350"/>
      <c r="F69" s="297"/>
      <c r="G69" s="297"/>
      <c r="H69" s="306"/>
    </row>
    <row r="70" spans="2:8">
      <c r="B70" s="309"/>
      <c r="C70" s="297"/>
      <c r="D70" s="308"/>
      <c r="E70" s="350"/>
      <c r="F70" s="297"/>
      <c r="G70" s="297"/>
      <c r="H70" s="306"/>
    </row>
    <row r="71" spans="2:8">
      <c r="B71" s="309"/>
      <c r="C71" s="297"/>
      <c r="D71" s="308"/>
      <c r="E71" s="350"/>
      <c r="F71" s="297"/>
      <c r="G71" s="338"/>
      <c r="H71" s="306"/>
    </row>
    <row r="72" spans="2:8">
      <c r="B72" s="309"/>
      <c r="C72" s="297"/>
      <c r="D72" s="308"/>
      <c r="E72" s="350"/>
      <c r="F72" s="297"/>
      <c r="G72" s="338"/>
      <c r="H72" s="306"/>
    </row>
    <row r="73" spans="2:8">
      <c r="B73" s="309"/>
      <c r="C73" s="297"/>
      <c r="D73" s="308"/>
      <c r="E73" s="350"/>
      <c r="F73" s="297"/>
      <c r="G73" s="297"/>
      <c r="H73" s="306"/>
    </row>
    <row r="74" spans="2:8">
      <c r="B74" s="309"/>
      <c r="C74" s="297"/>
      <c r="D74" s="308"/>
      <c r="E74" s="350"/>
      <c r="F74" s="297"/>
      <c r="G74" s="297"/>
      <c r="H74" s="306"/>
    </row>
    <row r="75" spans="2:8">
      <c r="B75" s="309"/>
      <c r="C75" s="297"/>
      <c r="D75" s="308"/>
      <c r="E75" s="350"/>
      <c r="F75" s="297"/>
      <c r="G75" s="297"/>
      <c r="H75" s="306"/>
    </row>
    <row r="76" spans="2:8">
      <c r="B76" s="309"/>
      <c r="C76" s="297"/>
      <c r="D76" s="308"/>
      <c r="E76" s="350"/>
      <c r="F76" s="297"/>
      <c r="G76" s="297"/>
      <c r="H76" s="306"/>
    </row>
    <row r="77" spans="2:8">
      <c r="B77" s="309"/>
      <c r="C77" s="297"/>
      <c r="D77" s="308"/>
      <c r="E77" s="350"/>
      <c r="F77" s="297"/>
      <c r="G77" s="297"/>
      <c r="H77" s="306"/>
    </row>
    <row r="78" spans="2:8">
      <c r="B78" s="309"/>
      <c r="C78" s="297"/>
      <c r="D78" s="308"/>
      <c r="E78" s="350"/>
      <c r="F78" s="297"/>
      <c r="G78" s="297"/>
      <c r="H78" s="306"/>
    </row>
    <row r="79" spans="2:8">
      <c r="B79" s="309"/>
      <c r="C79" s="297"/>
      <c r="D79" s="308"/>
      <c r="E79" s="350"/>
      <c r="F79" s="297"/>
      <c r="G79" s="297"/>
      <c r="H79" s="306"/>
    </row>
    <row r="80" spans="2:8">
      <c r="B80" s="309"/>
      <c r="C80" s="297"/>
      <c r="D80" s="308"/>
      <c r="E80" s="350"/>
      <c r="F80" s="297"/>
      <c r="G80" s="297"/>
      <c r="H80" s="306"/>
    </row>
    <row r="81" spans="2:8">
      <c r="B81" s="309"/>
      <c r="C81" s="297"/>
      <c r="D81" s="308"/>
      <c r="E81" s="350"/>
      <c r="F81" s="297"/>
      <c r="G81" s="297"/>
      <c r="H81" s="306"/>
    </row>
    <row r="82" spans="2:8">
      <c r="B82" s="309"/>
      <c r="C82" s="297"/>
      <c r="D82" s="308"/>
      <c r="E82" s="350"/>
      <c r="F82" s="297"/>
      <c r="G82" s="297"/>
      <c r="H82" s="306"/>
    </row>
    <row r="83" spans="2:8">
      <c r="B83" s="309"/>
      <c r="C83" s="297"/>
      <c r="D83" s="308"/>
      <c r="E83" s="350"/>
      <c r="F83" s="297"/>
      <c r="G83" s="297"/>
      <c r="H83" s="306"/>
    </row>
    <row r="84" spans="2:8">
      <c r="B84" s="309"/>
      <c r="C84" s="297"/>
      <c r="D84" s="308"/>
      <c r="E84" s="350"/>
      <c r="F84" s="297"/>
      <c r="G84" s="297"/>
      <c r="H84" s="306"/>
    </row>
    <row r="85" spans="2:8">
      <c r="B85" s="309"/>
      <c r="C85" s="297"/>
      <c r="D85" s="308"/>
      <c r="E85" s="350"/>
      <c r="F85" s="297"/>
      <c r="G85" s="297"/>
      <c r="H85" s="306"/>
    </row>
    <row r="86" spans="2:8">
      <c r="B86" s="309"/>
      <c r="C86" s="297"/>
      <c r="D86" s="308"/>
      <c r="E86" s="350"/>
      <c r="F86" s="297"/>
      <c r="G86" s="297"/>
      <c r="H86" s="306"/>
    </row>
    <row r="87" spans="2:8">
      <c r="B87" s="309"/>
      <c r="C87" s="297"/>
      <c r="D87" s="308"/>
      <c r="E87" s="350"/>
      <c r="F87" s="297"/>
      <c r="G87" s="297"/>
      <c r="H87" s="306"/>
    </row>
    <row r="88" spans="2:8">
      <c r="B88" s="309"/>
      <c r="C88" s="297"/>
      <c r="D88" s="308"/>
      <c r="E88" s="350"/>
      <c r="F88" s="297"/>
      <c r="G88" s="297"/>
      <c r="H88" s="306"/>
    </row>
    <row r="89" spans="2:8">
      <c r="B89" s="309"/>
      <c r="C89" s="297"/>
      <c r="D89" s="308"/>
      <c r="E89" s="350"/>
      <c r="F89" s="297"/>
      <c r="G89" s="339"/>
      <c r="H89" s="306"/>
    </row>
    <row r="90" spans="2:8">
      <c r="B90" s="309"/>
      <c r="C90" s="297"/>
      <c r="D90" s="308"/>
      <c r="E90" s="350"/>
      <c r="F90" s="297"/>
      <c r="G90" s="297"/>
      <c r="H90" s="306"/>
    </row>
    <row r="91" spans="2:8">
      <c r="B91" s="309"/>
      <c r="C91" s="297"/>
      <c r="D91" s="308"/>
      <c r="E91" s="350"/>
      <c r="F91" s="297"/>
      <c r="G91" s="297"/>
      <c r="H91" s="306"/>
    </row>
    <row r="92" spans="2:8">
      <c r="B92" s="309"/>
      <c r="C92" s="297"/>
      <c r="D92" s="308"/>
      <c r="E92" s="350"/>
      <c r="F92" s="297"/>
      <c r="G92" s="297"/>
      <c r="H92" s="306"/>
    </row>
    <row r="93" spans="2:8">
      <c r="B93" s="309"/>
      <c r="C93" s="297"/>
      <c r="D93" s="308"/>
      <c r="E93" s="350"/>
      <c r="F93" s="297"/>
      <c r="G93" s="297"/>
      <c r="H93" s="306"/>
    </row>
    <row r="94" spans="2:8">
      <c r="B94" s="309"/>
      <c r="C94" s="297"/>
      <c r="D94" s="308"/>
      <c r="E94" s="350"/>
      <c r="F94" s="297"/>
      <c r="G94" s="297"/>
      <c r="H94" s="306"/>
    </row>
    <row r="95" spans="2:8">
      <c r="B95" s="309"/>
      <c r="C95" s="297"/>
      <c r="D95" s="308"/>
      <c r="E95" s="350"/>
      <c r="F95" s="297"/>
      <c r="G95" s="297"/>
      <c r="H95" s="306"/>
    </row>
    <row r="96" spans="2:8">
      <c r="B96" s="309"/>
      <c r="C96" s="297"/>
      <c r="D96" s="308"/>
      <c r="E96" s="350"/>
      <c r="F96" s="297"/>
      <c r="G96" s="297"/>
      <c r="H96" s="306"/>
    </row>
    <row r="97" spans="2:8">
      <c r="B97" s="309"/>
      <c r="C97" s="297"/>
      <c r="D97" s="308"/>
      <c r="E97" s="350"/>
      <c r="F97" s="297"/>
      <c r="G97" s="297"/>
      <c r="H97" s="306"/>
    </row>
    <row r="98" spans="2:8">
      <c r="B98" s="309"/>
      <c r="C98" s="297"/>
      <c r="D98" s="308"/>
      <c r="E98" s="350"/>
      <c r="F98" s="297"/>
      <c r="G98" s="297"/>
      <c r="H98" s="306"/>
    </row>
    <row r="99" spans="2:8">
      <c r="B99" s="309"/>
      <c r="C99" s="297"/>
      <c r="D99" s="308"/>
      <c r="E99" s="350"/>
      <c r="F99" s="297"/>
      <c r="G99" s="297"/>
      <c r="H99" s="306"/>
    </row>
    <row r="100" spans="2:8">
      <c r="B100" s="309"/>
      <c r="C100" s="297"/>
      <c r="D100" s="308"/>
      <c r="E100" s="350"/>
      <c r="F100" s="297"/>
      <c r="G100" s="297"/>
      <c r="H100" s="306"/>
    </row>
  </sheetData>
  <mergeCells count="1">
    <mergeCell ref="B2:H4"/>
  </mergeCells>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G45"/>
  <sheetViews>
    <sheetView topLeftCell="A2" workbookViewId="0">
      <pane ySplit="4" topLeftCell="A6" activePane="bottomLeft" state="frozen"/>
      <selection activeCell="CZ13" sqref="CZ13"/>
      <selection pane="bottomLeft" activeCell="CZ13" sqref="CZ13"/>
    </sheetView>
  </sheetViews>
  <sheetFormatPr defaultRowHeight="15"/>
  <cols>
    <col min="1" max="1" width="3.75" style="91" customWidth="1"/>
    <col min="2" max="2" width="26.25" style="45" bestFit="1" customWidth="1"/>
    <col min="3" max="3" width="17.75" style="45" customWidth="1"/>
    <col min="4" max="4" width="51.25" style="2" customWidth="1"/>
    <col min="5" max="5" width="14.5" style="45" bestFit="1" customWidth="1"/>
    <col min="6" max="6" width="13.875" style="45" customWidth="1"/>
    <col min="7" max="7" width="16.5" style="45" customWidth="1"/>
    <col min="8" max="8" width="9.5" style="45" bestFit="1" customWidth="1"/>
    <col min="9" max="1021" width="10.625" customWidth="1"/>
    <col min="1022" max="1022" width="9" customWidth="1"/>
  </cols>
  <sheetData>
    <row r="2" spans="2:1021" ht="14.25" customHeight="1">
      <c r="B2" s="497" t="s">
        <v>61</v>
      </c>
      <c r="C2" s="497"/>
      <c r="D2" s="497"/>
      <c r="E2" s="497"/>
      <c r="F2" s="497"/>
      <c r="G2" s="497"/>
      <c r="H2" s="497"/>
      <c r="I2" s="84"/>
      <c r="J2" s="84"/>
    </row>
    <row r="3" spans="2:1021" ht="14.25" customHeight="1">
      <c r="B3" s="497"/>
      <c r="C3" s="497"/>
      <c r="D3" s="497"/>
      <c r="E3" s="497"/>
      <c r="F3" s="497"/>
      <c r="G3" s="497"/>
      <c r="H3" s="497"/>
      <c r="I3" s="84"/>
      <c r="J3" s="84"/>
    </row>
    <row r="4" spans="2:1021" ht="14.25" customHeight="1">
      <c r="B4" s="497"/>
      <c r="C4" s="497"/>
      <c r="D4" s="497"/>
      <c r="E4" s="497"/>
      <c r="F4" s="497"/>
      <c r="G4" s="497"/>
      <c r="H4" s="497"/>
      <c r="I4" s="84"/>
      <c r="J4" s="84"/>
    </row>
    <row r="5" spans="2:1021" ht="31.5">
      <c r="B5" s="176" t="s">
        <v>62</v>
      </c>
      <c r="C5" s="177" t="s">
        <v>2</v>
      </c>
      <c r="D5" s="121" t="s">
        <v>3</v>
      </c>
      <c r="E5" s="121" t="s">
        <v>6</v>
      </c>
      <c r="F5" s="121" t="s">
        <v>77</v>
      </c>
      <c r="G5" s="121" t="s">
        <v>7</v>
      </c>
      <c r="H5" s="121" t="s">
        <v>8</v>
      </c>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c r="AJH5" s="21"/>
      <c r="AJI5" s="21"/>
      <c r="AJJ5" s="21"/>
      <c r="AJK5" s="21"/>
      <c r="AJL5" s="21"/>
      <c r="AJM5" s="21"/>
      <c r="AJN5" s="21"/>
      <c r="AJO5" s="21"/>
      <c r="AJP5" s="21"/>
      <c r="AJQ5" s="21"/>
      <c r="AJR5" s="21"/>
      <c r="AJS5" s="21"/>
      <c r="AJT5" s="21"/>
      <c r="AJU5" s="21"/>
      <c r="AJV5" s="21"/>
      <c r="AJW5" s="21"/>
      <c r="AJX5" s="21"/>
      <c r="AJY5" s="21"/>
      <c r="AJZ5" s="21"/>
      <c r="AKA5" s="21"/>
      <c r="AKB5" s="21"/>
      <c r="AKC5" s="21"/>
      <c r="AKD5" s="21"/>
      <c r="AKE5" s="21"/>
      <c r="AKF5" s="21"/>
      <c r="AKG5" s="21"/>
      <c r="AKH5" s="21"/>
      <c r="AKI5" s="21"/>
      <c r="AKJ5" s="21"/>
      <c r="AKK5" s="21"/>
      <c r="AKL5" s="21"/>
      <c r="AKM5" s="21"/>
      <c r="AKN5" s="21"/>
      <c r="AKO5" s="21"/>
      <c r="AKP5" s="21"/>
      <c r="AKQ5" s="21"/>
      <c r="AKR5" s="21"/>
      <c r="AKS5" s="21"/>
      <c r="AKT5" s="21"/>
      <c r="AKU5" s="21"/>
      <c r="AKV5" s="21"/>
      <c r="AKW5" s="21"/>
      <c r="AKX5" s="21"/>
      <c r="AKY5" s="21"/>
      <c r="AKZ5" s="21"/>
      <c r="ALA5" s="21"/>
      <c r="ALB5" s="21"/>
      <c r="ALC5" s="21"/>
      <c r="ALD5" s="21"/>
      <c r="ALE5" s="21"/>
      <c r="ALF5" s="21"/>
      <c r="ALG5" s="21"/>
      <c r="ALH5" s="21"/>
      <c r="ALI5" s="21"/>
      <c r="ALJ5" s="21"/>
      <c r="ALK5" s="21"/>
      <c r="ALL5" s="21"/>
      <c r="ALM5" s="21"/>
      <c r="ALN5" s="21"/>
      <c r="ALO5" s="21"/>
      <c r="ALP5" s="21"/>
      <c r="ALQ5" s="21"/>
      <c r="ALR5" s="21"/>
      <c r="ALS5" s="21"/>
      <c r="ALT5" s="21"/>
      <c r="ALU5" s="21"/>
      <c r="ALV5" s="21"/>
      <c r="ALW5" s="21"/>
      <c r="ALX5" s="21"/>
      <c r="ALY5" s="21"/>
      <c r="ALZ5" s="21"/>
      <c r="AMA5" s="21"/>
      <c r="AMB5" s="21"/>
      <c r="AMC5" s="21"/>
      <c r="AMD5" s="21"/>
      <c r="AME5" s="21"/>
      <c r="AMF5" s="21"/>
      <c r="AMG5" s="21"/>
    </row>
    <row r="6" spans="2:1021" ht="75">
      <c r="B6" s="310" t="s">
        <v>184</v>
      </c>
      <c r="C6" s="311" t="s">
        <v>185</v>
      </c>
      <c r="D6" s="312" t="s">
        <v>186</v>
      </c>
      <c r="E6" s="354">
        <v>44257</v>
      </c>
      <c r="F6" s="313"/>
      <c r="G6" s="312" t="s">
        <v>187</v>
      </c>
      <c r="H6" s="313"/>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c r="AJH6" s="21"/>
      <c r="AJI6" s="21"/>
      <c r="AJJ6" s="21"/>
      <c r="AJK6" s="21"/>
      <c r="AJL6" s="21"/>
      <c r="AJM6" s="21"/>
      <c r="AJN6" s="21"/>
      <c r="AJO6" s="21"/>
      <c r="AJP6" s="21"/>
      <c r="AJQ6" s="21"/>
      <c r="AJR6" s="21"/>
      <c r="AJS6" s="21"/>
      <c r="AJT6" s="21"/>
      <c r="AJU6" s="21"/>
      <c r="AJV6" s="21"/>
      <c r="AJW6" s="21"/>
      <c r="AJX6" s="21"/>
      <c r="AJY6" s="21"/>
      <c r="AJZ6" s="21"/>
      <c r="AKA6" s="21"/>
      <c r="AKB6" s="21"/>
      <c r="AKC6" s="21"/>
      <c r="AKD6" s="21"/>
      <c r="AKE6" s="21"/>
      <c r="AKF6" s="21"/>
      <c r="AKG6" s="21"/>
      <c r="AKH6" s="21"/>
      <c r="AKI6" s="21"/>
      <c r="AKJ6" s="21"/>
      <c r="AKK6" s="21"/>
      <c r="AKL6" s="21"/>
      <c r="AKM6" s="21"/>
      <c r="AKN6" s="21"/>
      <c r="AKO6" s="21"/>
      <c r="AKP6" s="21"/>
      <c r="AKQ6" s="21"/>
      <c r="AKR6" s="21"/>
      <c r="AKS6" s="21"/>
      <c r="AKT6" s="21"/>
      <c r="AKU6" s="21"/>
      <c r="AKV6" s="21"/>
      <c r="AKW6" s="21"/>
      <c r="AKX6" s="21"/>
      <c r="AKY6" s="21"/>
      <c r="AKZ6" s="21"/>
      <c r="ALA6" s="21"/>
      <c r="ALB6" s="21"/>
      <c r="ALC6" s="21"/>
      <c r="ALD6" s="21"/>
      <c r="ALE6" s="21"/>
      <c r="ALF6" s="21"/>
      <c r="ALG6" s="21"/>
      <c r="ALH6" s="21"/>
      <c r="ALI6" s="21"/>
      <c r="ALJ6" s="21"/>
      <c r="ALK6" s="21"/>
      <c r="ALL6" s="21"/>
      <c r="ALM6" s="21"/>
      <c r="ALN6" s="21"/>
      <c r="ALO6" s="21"/>
      <c r="ALP6" s="21"/>
      <c r="ALQ6" s="21"/>
      <c r="ALR6" s="21"/>
      <c r="ALS6" s="21"/>
      <c r="ALT6" s="21"/>
      <c r="ALU6" s="21"/>
      <c r="ALV6" s="21"/>
      <c r="ALW6" s="21"/>
      <c r="ALX6" s="21"/>
      <c r="ALY6" s="21"/>
      <c r="ALZ6" s="21"/>
      <c r="AMA6" s="21"/>
      <c r="AMB6" s="21"/>
      <c r="AMC6" s="21"/>
      <c r="AMD6" s="21"/>
      <c r="AME6" s="21"/>
      <c r="AMF6" s="21"/>
      <c r="AMG6" s="21"/>
    </row>
    <row r="7" spans="2:1021">
      <c r="B7" s="310"/>
      <c r="C7" s="314"/>
      <c r="D7" s="312"/>
      <c r="E7" s="315"/>
      <c r="F7" s="313"/>
      <c r="G7" s="316"/>
      <c r="H7" s="313"/>
    </row>
    <row r="8" spans="2:1021">
      <c r="B8" s="310"/>
      <c r="C8" s="314"/>
      <c r="D8" s="312"/>
      <c r="E8" s="315"/>
      <c r="F8" s="310"/>
      <c r="G8" s="316"/>
      <c r="H8" s="313"/>
    </row>
    <row r="9" spans="2:1021">
      <c r="B9" s="317"/>
      <c r="C9" s="314"/>
      <c r="D9" s="312"/>
      <c r="E9" s="318"/>
      <c r="F9" s="318"/>
      <c r="G9" s="316"/>
      <c r="H9" s="313"/>
    </row>
    <row r="10" spans="2:1021">
      <c r="B10" s="317"/>
      <c r="C10" s="314"/>
      <c r="D10" s="312"/>
      <c r="E10" s="318"/>
      <c r="F10" s="318"/>
      <c r="G10" s="316"/>
      <c r="H10" s="313"/>
    </row>
    <row r="11" spans="2:1021">
      <c r="B11" s="317"/>
      <c r="C11" s="314"/>
      <c r="D11" s="312"/>
      <c r="E11" s="318"/>
      <c r="F11" s="318"/>
      <c r="G11" s="316"/>
      <c r="H11" s="313"/>
    </row>
    <row r="12" spans="2:1021">
      <c r="B12" s="310"/>
      <c r="C12" s="314"/>
      <c r="D12" s="312"/>
      <c r="E12" s="318"/>
      <c r="F12" s="310"/>
      <c r="G12" s="316"/>
      <c r="H12" s="313"/>
    </row>
    <row r="13" spans="2:1021">
      <c r="B13" s="310"/>
      <c r="C13" s="314"/>
      <c r="D13" s="312"/>
      <c r="E13" s="318"/>
      <c r="F13" s="318"/>
      <c r="G13" s="316"/>
      <c r="H13" s="313"/>
    </row>
    <row r="14" spans="2:1021">
      <c r="B14" s="313"/>
      <c r="C14" s="319"/>
      <c r="D14" s="316"/>
      <c r="E14" s="320"/>
      <c r="F14" s="313"/>
      <c r="G14" s="316"/>
      <c r="H14" s="313"/>
    </row>
    <row r="15" spans="2:1021">
      <c r="B15" s="313"/>
      <c r="C15" s="319"/>
      <c r="D15" s="316"/>
      <c r="E15" s="320"/>
      <c r="F15" s="313"/>
      <c r="G15" s="316"/>
      <c r="H15" s="313"/>
    </row>
    <row r="16" spans="2:1021">
      <c r="B16" s="313"/>
      <c r="C16" s="319"/>
      <c r="D16" s="316"/>
      <c r="E16" s="320"/>
      <c r="F16" s="313"/>
      <c r="G16" s="316"/>
      <c r="H16" s="313"/>
    </row>
    <row r="17" spans="1:8">
      <c r="B17" s="313"/>
      <c r="C17" s="319"/>
      <c r="D17" s="312"/>
      <c r="E17" s="320"/>
      <c r="F17" s="313"/>
      <c r="G17" s="316"/>
      <c r="H17" s="313"/>
    </row>
    <row r="18" spans="1:8">
      <c r="B18" s="312"/>
      <c r="C18" s="321"/>
      <c r="D18" s="312"/>
      <c r="E18" s="320"/>
      <c r="F18" s="313"/>
      <c r="G18" s="316"/>
      <c r="H18" s="313"/>
    </row>
    <row r="19" spans="1:8">
      <c r="B19" s="312"/>
      <c r="C19" s="321"/>
      <c r="D19" s="312"/>
      <c r="E19" s="320"/>
      <c r="F19" s="313"/>
      <c r="G19" s="316"/>
      <c r="H19" s="313"/>
    </row>
    <row r="20" spans="1:8">
      <c r="B20" s="128"/>
      <c r="C20" s="130"/>
      <c r="D20" s="125"/>
      <c r="E20" s="320"/>
      <c r="F20" s="124"/>
      <c r="G20" s="316"/>
      <c r="H20" s="124"/>
    </row>
    <row r="21" spans="1:8">
      <c r="B21" s="128"/>
      <c r="C21" s="130"/>
      <c r="D21" s="125"/>
      <c r="E21" s="320"/>
      <c r="F21" s="124"/>
      <c r="G21" s="316"/>
      <c r="H21" s="124"/>
    </row>
    <row r="22" spans="1:8">
      <c r="A22" s="91" t="s">
        <v>124</v>
      </c>
      <c r="B22" s="128"/>
      <c r="C22" s="130"/>
      <c r="D22" s="125"/>
      <c r="E22" s="320"/>
      <c r="F22" s="124"/>
      <c r="G22" s="316"/>
      <c r="H22" s="124"/>
    </row>
    <row r="23" spans="1:8">
      <c r="B23" s="128"/>
      <c r="C23" s="130"/>
      <c r="D23" s="125"/>
      <c r="E23" s="320"/>
      <c r="F23" s="124"/>
      <c r="G23" s="316"/>
      <c r="H23" s="124"/>
    </row>
    <row r="24" spans="1:8">
      <c r="B24" s="128"/>
      <c r="C24" s="130"/>
      <c r="D24" s="125"/>
      <c r="E24" s="320"/>
      <c r="F24" s="124"/>
      <c r="G24" s="316"/>
      <c r="H24" s="124"/>
    </row>
    <row r="25" spans="1:8">
      <c r="B25" s="128"/>
      <c r="C25" s="130"/>
      <c r="D25" s="125"/>
      <c r="E25" s="320"/>
      <c r="F25" s="124"/>
      <c r="G25" s="316"/>
      <c r="H25" s="124"/>
    </row>
    <row r="26" spans="1:8">
      <c r="B26" s="128"/>
      <c r="C26" s="130"/>
      <c r="D26" s="125"/>
      <c r="E26" s="320"/>
      <c r="F26" s="124"/>
      <c r="G26" s="122"/>
      <c r="H26" s="124"/>
    </row>
    <row r="27" spans="1:8">
      <c r="B27" s="128"/>
      <c r="C27" s="130"/>
      <c r="D27" s="125"/>
      <c r="E27" s="320"/>
      <c r="F27" s="124"/>
      <c r="G27" s="122"/>
      <c r="H27" s="124"/>
    </row>
    <row r="28" spans="1:8">
      <c r="B28" s="128"/>
      <c r="C28" s="130"/>
      <c r="D28" s="125"/>
      <c r="E28" s="320"/>
      <c r="F28" s="124"/>
      <c r="G28" s="122"/>
      <c r="H28" s="124"/>
    </row>
    <row r="29" spans="1:8">
      <c r="B29" s="128"/>
      <c r="C29" s="130"/>
      <c r="D29" s="125"/>
      <c r="E29" s="320"/>
      <c r="F29" s="124"/>
      <c r="G29" s="122"/>
      <c r="H29" s="124"/>
    </row>
    <row r="30" spans="1:8">
      <c r="B30" s="128"/>
      <c r="C30" s="130"/>
      <c r="D30" s="125"/>
      <c r="E30" s="320"/>
      <c r="F30" s="124"/>
      <c r="G30" s="122"/>
      <c r="H30" s="124"/>
    </row>
    <row r="31" spans="1:8">
      <c r="B31" s="128"/>
      <c r="C31" s="130"/>
      <c r="D31" s="125"/>
      <c r="E31" s="320"/>
      <c r="F31" s="124"/>
      <c r="G31" s="122"/>
      <c r="H31" s="124"/>
    </row>
    <row r="32" spans="1:8">
      <c r="B32" s="128"/>
      <c r="C32" s="130"/>
      <c r="D32" s="125"/>
      <c r="E32" s="320"/>
      <c r="F32" s="124"/>
      <c r="G32" s="122"/>
      <c r="H32" s="124"/>
    </row>
    <row r="33" spans="2:8">
      <c r="B33" s="128"/>
      <c r="C33" s="130"/>
      <c r="D33" s="125"/>
      <c r="E33" s="320"/>
      <c r="F33" s="124"/>
      <c r="G33" s="122"/>
      <c r="H33" s="124"/>
    </row>
    <row r="34" spans="2:8">
      <c r="B34" s="128"/>
      <c r="C34" s="130"/>
      <c r="D34" s="125"/>
      <c r="E34" s="320"/>
      <c r="F34" s="124"/>
      <c r="G34" s="122"/>
      <c r="H34" s="124"/>
    </row>
    <row r="35" spans="2:8">
      <c r="B35" s="128"/>
      <c r="C35" s="130"/>
      <c r="D35" s="125"/>
      <c r="E35" s="320"/>
      <c r="F35" s="124"/>
      <c r="G35" s="122"/>
      <c r="H35" s="124"/>
    </row>
    <row r="36" spans="2:8">
      <c r="B36" s="128"/>
      <c r="C36" s="130"/>
      <c r="D36" s="125"/>
      <c r="E36" s="320"/>
      <c r="F36" s="124"/>
      <c r="G36" s="122"/>
      <c r="H36" s="124"/>
    </row>
    <row r="37" spans="2:8">
      <c r="B37" s="128"/>
      <c r="C37" s="130"/>
      <c r="D37" s="125"/>
      <c r="E37" s="320"/>
      <c r="F37" s="124"/>
      <c r="G37" s="122"/>
      <c r="H37" s="124"/>
    </row>
    <row r="38" spans="2:8">
      <c r="B38" s="128"/>
      <c r="C38" s="130"/>
      <c r="D38" s="125"/>
      <c r="E38" s="320"/>
      <c r="F38" s="124"/>
      <c r="G38" s="122"/>
      <c r="H38" s="124"/>
    </row>
    <row r="39" spans="2:8">
      <c r="B39" s="128"/>
      <c r="C39" s="130"/>
      <c r="D39" s="125"/>
      <c r="E39" s="320"/>
      <c r="F39" s="124"/>
      <c r="G39" s="122"/>
      <c r="H39" s="124"/>
    </row>
    <row r="40" spans="2:8">
      <c r="B40" s="128"/>
      <c r="C40" s="130"/>
      <c r="D40" s="125"/>
      <c r="E40" s="320"/>
      <c r="F40" s="124"/>
      <c r="G40" s="122"/>
      <c r="H40" s="124"/>
    </row>
    <row r="41" spans="2:8">
      <c r="B41" s="128"/>
      <c r="C41" s="130"/>
      <c r="D41" s="125"/>
      <c r="E41" s="320"/>
      <c r="F41" s="124"/>
      <c r="G41" s="122"/>
      <c r="H41" s="124"/>
    </row>
    <row r="42" spans="2:8">
      <c r="B42" s="129"/>
      <c r="C42" s="130"/>
      <c r="D42" s="125"/>
      <c r="E42" s="123"/>
      <c r="F42" s="124"/>
      <c r="G42" s="124"/>
      <c r="H42" s="124"/>
    </row>
    <row r="43" spans="2:8">
      <c r="D43" s="46"/>
      <c r="E43" s="47"/>
    </row>
    <row r="44" spans="2:8">
      <c r="D44" s="46"/>
      <c r="E44" s="47"/>
    </row>
    <row r="45" spans="2:8">
      <c r="D45" s="46"/>
      <c r="E45" s="47"/>
    </row>
  </sheetData>
  <mergeCells count="1">
    <mergeCell ref="B2:H4"/>
  </mergeCells>
  <pageMargins left="0" right="0" top="0.39370078740157505" bottom="0.39370078740157505" header="0" footer="0"/>
  <pageSetup paperSize="0" fitToWidth="0" fitToHeight="0" pageOrder="overThenDown" horizontalDpi="0" verticalDpi="0" copies="0"/>
  <headerFooter>
    <oddHeader>&amp;C&amp;A</oddHeader>
    <oddFooter>&amp;CPágina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45"/>
  <sheetViews>
    <sheetView workbookViewId="0">
      <pane xSplit="2" ySplit="6" topLeftCell="C7" activePane="bottomRight" state="frozen"/>
      <selection activeCell="CZ13" sqref="CZ13"/>
      <selection pane="topRight" activeCell="CZ13" sqref="CZ13"/>
      <selection pane="bottomLeft" activeCell="CZ13" sqref="CZ13"/>
      <selection pane="bottomRight" activeCell="CZ13" sqref="CZ13"/>
    </sheetView>
  </sheetViews>
  <sheetFormatPr defaultRowHeight="14.25"/>
  <cols>
    <col min="1" max="1" width="2.625" bestFit="1" customWidth="1"/>
    <col min="2" max="2" width="21.75" bestFit="1" customWidth="1"/>
    <col min="3" max="5" width="5.625" bestFit="1" customWidth="1"/>
    <col min="6" max="9" width="5.375" bestFit="1" customWidth="1"/>
    <col min="10" max="15" width="6.25" bestFit="1" customWidth="1"/>
    <col min="16" max="16" width="5.375" bestFit="1" customWidth="1"/>
    <col min="17" max="19" width="5" bestFit="1" customWidth="1"/>
    <col min="20" max="22" width="5.875" bestFit="1" customWidth="1"/>
    <col min="23" max="23" width="5.875" customWidth="1"/>
    <col min="24" max="25" width="5.875" bestFit="1" customWidth="1"/>
    <col min="26" max="26" width="5.375" bestFit="1" customWidth="1"/>
    <col min="27" max="28" width="5.25" bestFit="1" customWidth="1"/>
    <col min="29" max="31" width="6.125" bestFit="1" customWidth="1"/>
    <col min="32" max="34" width="6.125" customWidth="1"/>
    <col min="35" max="35" width="5.375" bestFit="1" customWidth="1"/>
    <col min="36" max="38" width="4.625" bestFit="1" customWidth="1"/>
    <col min="39" max="44" width="5.5" bestFit="1" customWidth="1"/>
    <col min="45" max="45" width="5.375" bestFit="1" customWidth="1"/>
    <col min="46" max="46" width="19.125" style="93" customWidth="1"/>
    <col min="47" max="49" width="4.125" bestFit="1" customWidth="1"/>
    <col min="50" max="55" width="5" bestFit="1" customWidth="1"/>
    <col min="56" max="56" width="5.375" bestFit="1" customWidth="1"/>
    <col min="57" max="57" width="5.5" customWidth="1"/>
    <col min="58" max="58" width="5.5" bestFit="1" customWidth="1"/>
    <col min="59" max="64" width="6.375" customWidth="1"/>
    <col min="65" max="65" width="6.375" bestFit="1" customWidth="1"/>
    <col min="66" max="66" width="5.375" bestFit="1" customWidth="1"/>
    <col min="67" max="69" width="4.5" bestFit="1" customWidth="1"/>
    <col min="70" max="76" width="5.375" bestFit="1" customWidth="1"/>
    <col min="77" max="78" width="4.75" bestFit="1" customWidth="1"/>
    <col min="79" max="84" width="5.625" bestFit="1" customWidth="1"/>
    <col min="85" max="85" width="5.375" bestFit="1" customWidth="1"/>
    <col min="86" max="88" width="5.25" bestFit="1" customWidth="1"/>
    <col min="89" max="94" width="6.125" customWidth="1"/>
    <col min="95" max="95" width="5.375" bestFit="1" customWidth="1"/>
    <col min="96" max="96" width="5.25" style="5" bestFit="1" customWidth="1"/>
    <col min="97" max="98" width="5.25" bestFit="1" customWidth="1"/>
    <col min="99" max="101" width="6.125" bestFit="1" customWidth="1"/>
    <col min="102" max="102" width="5.375" bestFit="1" customWidth="1"/>
    <col min="103" max="103" width="18.5" customWidth="1"/>
    <col min="104" max="104" width="11" customWidth="1"/>
    <col min="105" max="106" width="9.5" customWidth="1"/>
    <col min="107" max="107" width="7.5" customWidth="1"/>
    <col min="108" max="112" width="12.375" customWidth="1"/>
    <col min="113" max="113" width="4.75" customWidth="1"/>
    <col min="114" max="1025" width="12.375" customWidth="1"/>
    <col min="1026" max="1026" width="9" customWidth="1"/>
  </cols>
  <sheetData>
    <row r="1" spans="1:106" ht="12.7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row>
    <row r="2" spans="1:106">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row>
    <row r="3" spans="1:106" ht="12.75" customHeight="1">
      <c r="A3" s="37"/>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Z3" s="25"/>
      <c r="DA3" s="25"/>
      <c r="DB3" s="25"/>
    </row>
    <row r="4" spans="1:106" ht="14.25" customHeight="1">
      <c r="A4" s="37"/>
      <c r="B4" s="131" t="s">
        <v>27</v>
      </c>
      <c r="C4" s="466" t="s">
        <v>28</v>
      </c>
      <c r="D4" s="467"/>
      <c r="E4" s="467"/>
      <c r="F4" s="468"/>
      <c r="G4" s="476" t="s">
        <v>29</v>
      </c>
      <c r="H4" s="471"/>
      <c r="I4" s="471"/>
      <c r="J4" s="471"/>
      <c r="K4" s="471"/>
      <c r="L4" s="471"/>
      <c r="M4" s="471"/>
      <c r="N4" s="471"/>
      <c r="O4" s="471"/>
      <c r="P4" s="478"/>
      <c r="Q4" s="483" t="s">
        <v>30</v>
      </c>
      <c r="R4" s="484"/>
      <c r="S4" s="484"/>
      <c r="T4" s="484"/>
      <c r="U4" s="484"/>
      <c r="V4" s="484"/>
      <c r="W4" s="484"/>
      <c r="X4" s="484"/>
      <c r="Y4" s="484"/>
      <c r="Z4" s="485"/>
      <c r="AA4" s="479" t="s">
        <v>31</v>
      </c>
      <c r="AB4" s="474"/>
      <c r="AC4" s="474"/>
      <c r="AD4" s="474"/>
      <c r="AE4" s="474"/>
      <c r="AF4" s="474"/>
      <c r="AG4" s="474"/>
      <c r="AH4" s="474"/>
      <c r="AI4" s="475"/>
      <c r="AJ4" s="476" t="s">
        <v>32</v>
      </c>
      <c r="AK4" s="471"/>
      <c r="AL4" s="471"/>
      <c r="AM4" s="471"/>
      <c r="AN4" s="471"/>
      <c r="AO4" s="471"/>
      <c r="AP4" s="471"/>
      <c r="AQ4" s="471"/>
      <c r="AR4" s="471"/>
      <c r="AS4" s="478"/>
      <c r="AT4" s="489" t="s">
        <v>57</v>
      </c>
      <c r="AU4" s="486" t="s">
        <v>33</v>
      </c>
      <c r="AV4" s="487"/>
      <c r="AW4" s="487"/>
      <c r="AX4" s="487"/>
      <c r="AY4" s="487"/>
      <c r="AZ4" s="487"/>
      <c r="BA4" s="487"/>
      <c r="BB4" s="487"/>
      <c r="BC4" s="487"/>
      <c r="BD4" s="488"/>
      <c r="BE4" s="473" t="s">
        <v>34</v>
      </c>
      <c r="BF4" s="474"/>
      <c r="BG4" s="474"/>
      <c r="BH4" s="474"/>
      <c r="BI4" s="474"/>
      <c r="BJ4" s="474"/>
      <c r="BK4" s="474"/>
      <c r="BL4" s="474"/>
      <c r="BM4" s="474"/>
      <c r="BN4" s="475"/>
      <c r="BO4" s="476" t="s">
        <v>35</v>
      </c>
      <c r="BP4" s="471"/>
      <c r="BQ4" s="471"/>
      <c r="BR4" s="471"/>
      <c r="BS4" s="471"/>
      <c r="BT4" s="471"/>
      <c r="BU4" s="471"/>
      <c r="BV4" s="471"/>
      <c r="BW4" s="471"/>
      <c r="BX4" s="472"/>
      <c r="BY4" s="495" t="s">
        <v>36</v>
      </c>
      <c r="BZ4" s="487"/>
      <c r="CA4" s="487"/>
      <c r="CB4" s="487"/>
      <c r="CC4" s="487"/>
      <c r="CD4" s="487"/>
      <c r="CE4" s="487"/>
      <c r="CF4" s="487"/>
      <c r="CG4" s="487"/>
      <c r="CH4" s="469" t="s">
        <v>37</v>
      </c>
      <c r="CI4" s="469"/>
      <c r="CJ4" s="469"/>
      <c r="CK4" s="469"/>
      <c r="CL4" s="469"/>
      <c r="CM4" s="469"/>
      <c r="CN4" s="469"/>
      <c r="CO4" s="469"/>
      <c r="CP4" s="469"/>
      <c r="CQ4" s="469"/>
      <c r="CR4" s="470" t="s">
        <v>38</v>
      </c>
      <c r="CS4" s="471"/>
      <c r="CT4" s="471"/>
      <c r="CU4" s="471"/>
      <c r="CV4" s="471"/>
      <c r="CW4" s="471"/>
      <c r="CX4" s="472"/>
      <c r="CY4" s="480" t="s">
        <v>58</v>
      </c>
      <c r="CZ4" s="453" t="s">
        <v>59</v>
      </c>
      <c r="DA4" s="25"/>
      <c r="DB4" s="25"/>
    </row>
    <row r="5" spans="1:106" ht="12.75" customHeight="1">
      <c r="A5" s="24"/>
      <c r="B5" s="137" t="s">
        <v>40</v>
      </c>
      <c r="C5" s="150">
        <v>44245</v>
      </c>
      <c r="D5" s="150">
        <v>44250</v>
      </c>
      <c r="E5" s="150">
        <v>44252</v>
      </c>
      <c r="F5" s="458" t="s">
        <v>60</v>
      </c>
      <c r="G5" s="164">
        <v>44257</v>
      </c>
      <c r="H5" s="151">
        <v>44259</v>
      </c>
      <c r="I5" s="151">
        <v>44264</v>
      </c>
      <c r="J5" s="151">
        <v>44266</v>
      </c>
      <c r="K5" s="151">
        <v>44271</v>
      </c>
      <c r="L5" s="151">
        <v>44273</v>
      </c>
      <c r="M5" s="151">
        <v>44278</v>
      </c>
      <c r="N5" s="165">
        <v>44280</v>
      </c>
      <c r="O5" s="342">
        <v>44285</v>
      </c>
      <c r="P5" s="460" t="s">
        <v>60</v>
      </c>
      <c r="Q5" s="179">
        <f>O5+2</f>
        <v>44287</v>
      </c>
      <c r="R5" s="179">
        <f>+Q5+5</f>
        <v>44292</v>
      </c>
      <c r="S5" s="179">
        <f>R5+2</f>
        <v>44294</v>
      </c>
      <c r="T5" s="179">
        <f>+S5+5</f>
        <v>44299</v>
      </c>
      <c r="U5" s="179">
        <f>T5+2</f>
        <v>44301</v>
      </c>
      <c r="V5" s="179">
        <f>+U5+5</f>
        <v>44306</v>
      </c>
      <c r="W5" s="179">
        <f>V5+2</f>
        <v>44308</v>
      </c>
      <c r="X5" s="179">
        <f>+W5+5</f>
        <v>44313</v>
      </c>
      <c r="Y5" s="180">
        <f>X5+2</f>
        <v>44315</v>
      </c>
      <c r="Z5" s="462" t="s">
        <v>60</v>
      </c>
      <c r="AA5" s="170">
        <f>+Y5+5</f>
        <v>44320</v>
      </c>
      <c r="AB5" s="150">
        <f>AA5+2</f>
        <v>44322</v>
      </c>
      <c r="AC5" s="150">
        <f>+AB5+5</f>
        <v>44327</v>
      </c>
      <c r="AD5" s="150">
        <f>AC5+2</f>
        <v>44329</v>
      </c>
      <c r="AE5" s="150">
        <f>+AD5+5</f>
        <v>44334</v>
      </c>
      <c r="AF5" s="150">
        <f>AE5+2</f>
        <v>44336</v>
      </c>
      <c r="AG5" s="150">
        <f>+AF5+5</f>
        <v>44341</v>
      </c>
      <c r="AH5" s="163">
        <f>AG5+2</f>
        <v>44343</v>
      </c>
      <c r="AI5" s="458" t="s">
        <v>60</v>
      </c>
      <c r="AJ5" s="164">
        <f>+AH5+5</f>
        <v>44348</v>
      </c>
      <c r="AK5" s="151">
        <f>AJ5+2</f>
        <v>44350</v>
      </c>
      <c r="AL5" s="151">
        <f>+AK5+5</f>
        <v>44355</v>
      </c>
      <c r="AM5" s="151">
        <f>AL5+2</f>
        <v>44357</v>
      </c>
      <c r="AN5" s="151">
        <f>+AM5+5</f>
        <v>44362</v>
      </c>
      <c r="AO5" s="151">
        <f>AN5+2</f>
        <v>44364</v>
      </c>
      <c r="AP5" s="151">
        <f>+AO5+5</f>
        <v>44369</v>
      </c>
      <c r="AQ5" s="165">
        <f>AP5+2</f>
        <v>44371</v>
      </c>
      <c r="AR5" s="167">
        <f>+AQ5+5</f>
        <v>44376</v>
      </c>
      <c r="AS5" s="464" t="s">
        <v>60</v>
      </c>
      <c r="AT5" s="490"/>
      <c r="AU5" s="166">
        <f>AR5+2</f>
        <v>44378</v>
      </c>
      <c r="AV5" s="152">
        <f>+AU5+5</f>
        <v>44383</v>
      </c>
      <c r="AW5" s="152">
        <f>AV5+2</f>
        <v>44385</v>
      </c>
      <c r="AX5" s="152">
        <f>+AW5+5</f>
        <v>44390</v>
      </c>
      <c r="AY5" s="152">
        <f>AX5+2</f>
        <v>44392</v>
      </c>
      <c r="AZ5" s="152">
        <f>+AY5+5</f>
        <v>44397</v>
      </c>
      <c r="BA5" s="152">
        <f>AZ5+2</f>
        <v>44399</v>
      </c>
      <c r="BB5" s="169">
        <f>+BA5+5</f>
        <v>44404</v>
      </c>
      <c r="BC5" s="182">
        <f>BB5+2</f>
        <v>44406</v>
      </c>
      <c r="BD5" s="477" t="s">
        <v>60</v>
      </c>
      <c r="BE5" s="150">
        <f>+BC5+5</f>
        <v>44411</v>
      </c>
      <c r="BF5" s="150">
        <f>BE5+2</f>
        <v>44413</v>
      </c>
      <c r="BG5" s="150">
        <f>+BF5+5</f>
        <v>44418</v>
      </c>
      <c r="BH5" s="150">
        <f>BG5+2</f>
        <v>44420</v>
      </c>
      <c r="BI5" s="150">
        <f>+BH5+5</f>
        <v>44425</v>
      </c>
      <c r="BJ5" s="150">
        <f>BI5+2</f>
        <v>44427</v>
      </c>
      <c r="BK5" s="150">
        <f>+BJ5+5</f>
        <v>44432</v>
      </c>
      <c r="BL5" s="163">
        <f>BK5+2</f>
        <v>44434</v>
      </c>
      <c r="BM5" s="163">
        <f>+BL5+5</f>
        <v>44439</v>
      </c>
      <c r="BN5" s="492" t="s">
        <v>60</v>
      </c>
      <c r="BO5" s="151">
        <f>BM5+2</f>
        <v>44441</v>
      </c>
      <c r="BP5" s="151">
        <f>+BO5+5</f>
        <v>44446</v>
      </c>
      <c r="BQ5" s="151">
        <f>BP5+2</f>
        <v>44448</v>
      </c>
      <c r="BR5" s="151">
        <f>+BQ5+5</f>
        <v>44453</v>
      </c>
      <c r="BS5" s="151">
        <f>BR5+2</f>
        <v>44455</v>
      </c>
      <c r="BT5" s="151">
        <f>+BS5+5</f>
        <v>44460</v>
      </c>
      <c r="BU5" s="151">
        <f>BT5+2</f>
        <v>44462</v>
      </c>
      <c r="BV5" s="171">
        <f>+BU5+5</f>
        <v>44467</v>
      </c>
      <c r="BW5" s="171">
        <f>BV5+2</f>
        <v>44469</v>
      </c>
      <c r="BX5" s="460" t="s">
        <v>60</v>
      </c>
      <c r="BY5" s="152">
        <f>+BW5+5</f>
        <v>44474</v>
      </c>
      <c r="BZ5" s="152">
        <f>BY5+2</f>
        <v>44476</v>
      </c>
      <c r="CA5" s="152">
        <f>+BZ5+5</f>
        <v>44481</v>
      </c>
      <c r="CB5" s="152">
        <f>CA5+2</f>
        <v>44483</v>
      </c>
      <c r="CC5" s="152">
        <f>+CB5+5</f>
        <v>44488</v>
      </c>
      <c r="CD5" s="152">
        <f>CC5+2</f>
        <v>44490</v>
      </c>
      <c r="CE5" s="152">
        <f>+CD5+5</f>
        <v>44495</v>
      </c>
      <c r="CF5" s="169">
        <f>CE5+2</f>
        <v>44497</v>
      </c>
      <c r="CG5" s="477" t="s">
        <v>60</v>
      </c>
      <c r="CH5" s="345">
        <f>+CF5+5</f>
        <v>44502</v>
      </c>
      <c r="CI5" s="346">
        <f>CH5+2</f>
        <v>44504</v>
      </c>
      <c r="CJ5" s="346">
        <f>+CI5+5</f>
        <v>44509</v>
      </c>
      <c r="CK5" s="346">
        <f>CJ5+2</f>
        <v>44511</v>
      </c>
      <c r="CL5" s="346">
        <f>+CK5+5</f>
        <v>44516</v>
      </c>
      <c r="CM5" s="346">
        <f>CL5+2</f>
        <v>44518</v>
      </c>
      <c r="CN5" s="346">
        <f>+CM5+5</f>
        <v>44523</v>
      </c>
      <c r="CO5" s="347">
        <f>CN5+2</f>
        <v>44525</v>
      </c>
      <c r="CP5" s="347">
        <f>+CO5+5</f>
        <v>44530</v>
      </c>
      <c r="CQ5" s="494" t="s">
        <v>60</v>
      </c>
      <c r="CR5" s="151">
        <f>CP5+2</f>
        <v>44532</v>
      </c>
      <c r="CS5" s="151">
        <f>+CR5+5</f>
        <v>44537</v>
      </c>
      <c r="CT5" s="151">
        <f>CS5+2</f>
        <v>44539</v>
      </c>
      <c r="CU5" s="151">
        <f>CT5+5</f>
        <v>44544</v>
      </c>
      <c r="CV5" s="165">
        <f>CU5+2</f>
        <v>44546</v>
      </c>
      <c r="CW5" s="151">
        <f>+CV5+5</f>
        <v>44551</v>
      </c>
      <c r="CX5" s="460" t="s">
        <v>60</v>
      </c>
      <c r="CY5" s="481"/>
      <c r="CZ5" s="454"/>
      <c r="DA5" s="37"/>
      <c r="DB5" s="37"/>
    </row>
    <row r="6" spans="1:106">
      <c r="A6" s="38"/>
      <c r="B6" s="139" t="s">
        <v>41</v>
      </c>
      <c r="C6" s="161"/>
      <c r="D6" s="162"/>
      <c r="E6" s="162"/>
      <c r="F6" s="459"/>
      <c r="G6" s="162"/>
      <c r="H6" s="162"/>
      <c r="I6" s="162"/>
      <c r="J6" s="162"/>
      <c r="K6" s="162"/>
      <c r="L6" s="162"/>
      <c r="M6" s="162"/>
      <c r="N6" s="162"/>
      <c r="O6" s="162"/>
      <c r="P6" s="461"/>
      <c r="Q6" s="162"/>
      <c r="R6" s="162"/>
      <c r="S6" s="162"/>
      <c r="T6" s="162"/>
      <c r="U6" s="162"/>
      <c r="V6" s="228"/>
      <c r="W6" s="162"/>
      <c r="X6" s="162"/>
      <c r="Y6" s="162"/>
      <c r="Z6" s="463"/>
      <c r="AA6" s="162"/>
      <c r="AB6" s="162"/>
      <c r="AC6" s="162"/>
      <c r="AD6" s="162"/>
      <c r="AE6" s="162"/>
      <c r="AF6" s="162"/>
      <c r="AG6" s="162"/>
      <c r="AH6" s="162"/>
      <c r="AI6" s="459"/>
      <c r="AJ6" s="162"/>
      <c r="AK6" s="162"/>
      <c r="AL6" s="162"/>
      <c r="AM6" s="162"/>
      <c r="AN6" s="162"/>
      <c r="AO6" s="162"/>
      <c r="AP6" s="162"/>
      <c r="AQ6" s="162"/>
      <c r="AR6" s="161"/>
      <c r="AS6" s="465"/>
      <c r="AT6" s="491"/>
      <c r="AU6" s="162"/>
      <c r="AV6" s="162"/>
      <c r="AW6" s="162"/>
      <c r="AX6" s="162"/>
      <c r="AY6" s="162"/>
      <c r="AZ6" s="162"/>
      <c r="BA6" s="162"/>
      <c r="BB6" s="162"/>
      <c r="BC6" s="162"/>
      <c r="BD6" s="463"/>
      <c r="BE6" s="162"/>
      <c r="BF6" s="162"/>
      <c r="BG6" s="162"/>
      <c r="BH6" s="162"/>
      <c r="BI6" s="162"/>
      <c r="BJ6" s="162"/>
      <c r="BK6" s="162"/>
      <c r="BL6" s="162"/>
      <c r="BM6" s="343"/>
      <c r="BN6" s="493"/>
      <c r="BO6" s="162"/>
      <c r="BP6" s="162"/>
      <c r="BQ6" s="162"/>
      <c r="BR6" s="162"/>
      <c r="BS6" s="162"/>
      <c r="BT6" s="162"/>
      <c r="BU6" s="162"/>
      <c r="BV6" s="162"/>
      <c r="BW6" s="162"/>
      <c r="BX6" s="461"/>
      <c r="BY6" s="162"/>
      <c r="BZ6" s="162"/>
      <c r="CA6" s="162"/>
      <c r="CB6" s="162"/>
      <c r="CC6" s="162"/>
      <c r="CD6" s="162"/>
      <c r="CE6" s="162"/>
      <c r="CF6" s="162"/>
      <c r="CG6" s="463"/>
      <c r="CH6" s="162"/>
      <c r="CI6" s="162"/>
      <c r="CJ6" s="162"/>
      <c r="CK6" s="162"/>
      <c r="CL6" s="162"/>
      <c r="CM6" s="162"/>
      <c r="CN6" s="162"/>
      <c r="CO6" s="162"/>
      <c r="CP6" s="162"/>
      <c r="CQ6" s="459"/>
      <c r="CR6" s="162"/>
      <c r="CS6" s="162"/>
      <c r="CT6" s="162"/>
      <c r="CU6" s="162"/>
      <c r="CV6" s="162"/>
      <c r="CW6" s="162"/>
      <c r="CX6" s="461"/>
      <c r="CY6" s="482"/>
      <c r="CZ6" s="455"/>
    </row>
    <row r="7" spans="1:106" ht="12.75" customHeight="1">
      <c r="A7" s="38">
        <v>1</v>
      </c>
      <c r="B7" s="138" t="str">
        <f>Presença!C7</f>
        <v>Abraão da Melgil</v>
      </c>
      <c r="C7" s="278"/>
      <c r="D7" s="279"/>
      <c r="E7" s="279"/>
      <c r="F7" s="154">
        <f t="shared" ref="F7:F20" si="0">SUM(C7:E7)</f>
        <v>0</v>
      </c>
      <c r="G7" s="284"/>
      <c r="H7" s="280"/>
      <c r="I7" s="279"/>
      <c r="J7" s="285"/>
      <c r="K7" s="253"/>
      <c r="L7" s="253"/>
      <c r="M7" s="253"/>
      <c r="N7" s="253"/>
      <c r="O7" s="153"/>
      <c r="P7" s="155">
        <f>SUM(G7:O7)</f>
        <v>0</v>
      </c>
      <c r="Q7" s="153"/>
      <c r="R7" s="153"/>
      <c r="S7" s="153"/>
      <c r="T7" s="153"/>
      <c r="U7" s="156"/>
      <c r="V7" s="250"/>
      <c r="W7" s="153"/>
      <c r="X7" s="153"/>
      <c r="Y7" s="153"/>
      <c r="Z7" s="157">
        <f>SUM(Q7:Y7)</f>
        <v>0</v>
      </c>
      <c r="AA7" s="156"/>
      <c r="AB7" s="153"/>
      <c r="AC7" s="153"/>
      <c r="AD7" s="153"/>
      <c r="AE7" s="153"/>
      <c r="AF7" s="158"/>
      <c r="AG7" s="153"/>
      <c r="AH7" s="153"/>
      <c r="AI7" s="159">
        <f>SUM(AA7:AH7)</f>
        <v>0</v>
      </c>
      <c r="AJ7" s="153"/>
      <c r="AK7" s="153"/>
      <c r="AL7" s="279"/>
      <c r="AM7" s="288"/>
      <c r="AN7" s="279"/>
      <c r="AO7" s="279"/>
      <c r="AP7" s="279"/>
      <c r="AQ7" s="279"/>
      <c r="AR7" s="279"/>
      <c r="AS7" s="160">
        <f>SUM(AJ7:AR7)</f>
        <v>0</v>
      </c>
      <c r="AT7" s="181">
        <f>AS7+AI7+Z7+P7+F7</f>
        <v>0</v>
      </c>
      <c r="AU7" s="288"/>
      <c r="AV7" s="288"/>
      <c r="AW7" s="288"/>
      <c r="AX7" s="250"/>
      <c r="AY7" s="250"/>
      <c r="AZ7" s="250"/>
      <c r="BA7" s="250"/>
      <c r="BB7" s="250"/>
      <c r="BC7" s="250"/>
      <c r="BD7" s="157">
        <f>SUM(AU7:BC7)</f>
        <v>0</v>
      </c>
      <c r="BE7" s="250"/>
      <c r="BF7" s="250"/>
      <c r="BG7" s="250"/>
      <c r="BH7" s="250"/>
      <c r="BI7" s="250"/>
      <c r="BJ7" s="250"/>
      <c r="BK7" s="250"/>
      <c r="BL7" s="250"/>
      <c r="BM7" s="250"/>
      <c r="BN7" s="168">
        <f>SUM(BE7:BL7)</f>
        <v>0</v>
      </c>
      <c r="BO7" s="290"/>
      <c r="BP7" s="290"/>
      <c r="BQ7" s="288"/>
      <c r="BR7" s="288"/>
      <c r="BS7" s="288"/>
      <c r="BT7" s="288"/>
      <c r="BU7" s="290"/>
      <c r="BV7" s="250"/>
      <c r="BW7" s="250"/>
      <c r="BX7" s="160">
        <f>SUM(BO7:BW7)</f>
        <v>0</v>
      </c>
      <c r="BY7" s="250"/>
      <c r="BZ7" s="250"/>
      <c r="CA7" s="250"/>
      <c r="CB7" s="250"/>
      <c r="CC7" s="250"/>
      <c r="CD7" s="250"/>
      <c r="CE7" s="250"/>
      <c r="CF7" s="250"/>
      <c r="CG7" s="157">
        <f>SUM(BY7:CF7)</f>
        <v>0</v>
      </c>
      <c r="CH7" s="250"/>
      <c r="CI7" s="250"/>
      <c r="CJ7" s="250"/>
      <c r="CK7" s="250"/>
      <c r="CL7" s="250"/>
      <c r="CM7" s="250"/>
      <c r="CN7" s="250"/>
      <c r="CO7" s="250"/>
      <c r="CP7" s="250"/>
      <c r="CQ7" s="159">
        <f>SUM(CI7:CP7)</f>
        <v>0</v>
      </c>
      <c r="CR7" s="250"/>
      <c r="CS7" s="250"/>
      <c r="CT7" s="250"/>
      <c r="CU7" s="250"/>
      <c r="CV7" s="250"/>
      <c r="CW7" s="250"/>
      <c r="CX7" s="160">
        <f>SUM(CR7:CW7)</f>
        <v>0</v>
      </c>
      <c r="CY7" s="173">
        <f t="shared" ref="CY7:CY20" si="1">CX7+CQ7+ CG7+BX7+BN7+BD7</f>
        <v>0</v>
      </c>
      <c r="CZ7" s="174">
        <f>CY7+AT7</f>
        <v>0</v>
      </c>
    </row>
    <row r="8" spans="1:106" ht="12.75" customHeight="1">
      <c r="A8" s="38">
        <v>2</v>
      </c>
      <c r="B8" s="138" t="str">
        <f>Presença!C8</f>
        <v>Adriana de Vander</v>
      </c>
      <c r="C8" s="278"/>
      <c r="D8" s="281"/>
      <c r="E8" s="281"/>
      <c r="F8" s="140">
        <f t="shared" si="0"/>
        <v>0</v>
      </c>
      <c r="G8" s="286"/>
      <c r="H8" s="282"/>
      <c r="I8" s="281"/>
      <c r="J8" s="287"/>
      <c r="K8" s="254"/>
      <c r="L8" s="254"/>
      <c r="M8" s="254"/>
      <c r="N8" s="254"/>
      <c r="O8" s="143"/>
      <c r="P8" s="155">
        <f>SUM(G8:O8)</f>
        <v>0</v>
      </c>
      <c r="Q8" s="143"/>
      <c r="R8" s="143"/>
      <c r="S8" s="143"/>
      <c r="T8" s="143"/>
      <c r="U8" s="144"/>
      <c r="V8" s="251"/>
      <c r="W8" s="143"/>
      <c r="X8" s="143"/>
      <c r="Y8" s="143"/>
      <c r="Z8" s="157">
        <f t="shared" ref="Z8:Z18" si="2">SUM(Q8:Y8)</f>
        <v>0</v>
      </c>
      <c r="AA8" s="144"/>
      <c r="AB8" s="143"/>
      <c r="AC8" s="143"/>
      <c r="AD8" s="143"/>
      <c r="AE8" s="143"/>
      <c r="AF8" s="147"/>
      <c r="AG8" s="143"/>
      <c r="AH8" s="143"/>
      <c r="AI8" s="159">
        <f t="shared" ref="AI8:AI18" si="3">SUM(AA8:AH8)</f>
        <v>0</v>
      </c>
      <c r="AJ8" s="143"/>
      <c r="AK8" s="143"/>
      <c r="AL8" s="281"/>
      <c r="AM8" s="283"/>
      <c r="AN8" s="281"/>
      <c r="AO8" s="281"/>
      <c r="AP8" s="281"/>
      <c r="AQ8" s="281"/>
      <c r="AR8" s="281"/>
      <c r="AS8" s="160">
        <f t="shared" ref="AS8:AS18" si="4">SUM(AJ8:AR8)</f>
        <v>0</v>
      </c>
      <c r="AT8" s="172">
        <f t="shared" ref="AT8:AT20" si="5">AS8+AI8+Z8+P8+F8</f>
        <v>0</v>
      </c>
      <c r="AU8" s="283"/>
      <c r="AV8" s="283"/>
      <c r="AW8" s="283"/>
      <c r="AX8" s="251"/>
      <c r="AY8" s="251"/>
      <c r="AZ8" s="251"/>
      <c r="BA8" s="251"/>
      <c r="BB8" s="251"/>
      <c r="BC8" s="251"/>
      <c r="BD8" s="157">
        <f t="shared" ref="BD8:BD19" si="6">SUM(AU8:BC8)</f>
        <v>0</v>
      </c>
      <c r="BE8" s="251"/>
      <c r="BF8" s="251"/>
      <c r="BG8" s="251"/>
      <c r="BH8" s="251"/>
      <c r="BI8" s="251"/>
      <c r="BJ8" s="251"/>
      <c r="BK8" s="251"/>
      <c r="BL8" s="251"/>
      <c r="BM8" s="250"/>
      <c r="BN8" s="168">
        <f t="shared" ref="BN8:BN19" si="7">SUM(BE8:BL8)</f>
        <v>0</v>
      </c>
      <c r="BO8" s="291"/>
      <c r="BP8" s="291"/>
      <c r="BQ8" s="283"/>
      <c r="BR8" s="283"/>
      <c r="BS8" s="283"/>
      <c r="BT8" s="283"/>
      <c r="BU8" s="291"/>
      <c r="BV8" s="251"/>
      <c r="BW8" s="251"/>
      <c r="BX8" s="142">
        <f t="shared" ref="BX8:BX19" si="8">SUM(BO8:BW8)</f>
        <v>0</v>
      </c>
      <c r="BY8" s="251"/>
      <c r="BZ8" s="251"/>
      <c r="CA8" s="251"/>
      <c r="CB8" s="251"/>
      <c r="CC8" s="251"/>
      <c r="CD8" s="251"/>
      <c r="CE8" s="251"/>
      <c r="CF8" s="251"/>
      <c r="CG8" s="157">
        <f t="shared" ref="CG8:CG19" si="9">SUM(BY8:CF8)</f>
        <v>0</v>
      </c>
      <c r="CH8" s="251"/>
      <c r="CI8" s="251"/>
      <c r="CJ8" s="251"/>
      <c r="CK8" s="251"/>
      <c r="CL8" s="251"/>
      <c r="CM8" s="251"/>
      <c r="CN8" s="251"/>
      <c r="CO8" s="251"/>
      <c r="CP8" s="251"/>
      <c r="CQ8" s="141">
        <f t="shared" ref="CQ8:CQ20" si="10">SUM(CI8:CP8)</f>
        <v>0</v>
      </c>
      <c r="CR8" s="251"/>
      <c r="CS8" s="251"/>
      <c r="CT8" s="251"/>
      <c r="CU8" s="251"/>
      <c r="CV8" s="251"/>
      <c r="CW8" s="251"/>
      <c r="CX8" s="142">
        <f t="shared" ref="CX8:CX20" si="11">SUM(CR8:CW8)</f>
        <v>0</v>
      </c>
      <c r="CY8" s="173">
        <f t="shared" si="1"/>
        <v>0</v>
      </c>
      <c r="CZ8" s="174">
        <f>CY8+AT8</f>
        <v>0</v>
      </c>
    </row>
    <row r="9" spans="1:106" ht="12.75" customHeight="1">
      <c r="A9" s="38">
        <v>3</v>
      </c>
      <c r="B9" s="138" t="str">
        <f>Presença!C9</f>
        <v>Amarildo Orelha</v>
      </c>
      <c r="C9" s="278"/>
      <c r="D9" s="281"/>
      <c r="E9" s="281"/>
      <c r="F9" s="140">
        <f t="shared" si="0"/>
        <v>0</v>
      </c>
      <c r="G9" s="286"/>
      <c r="H9" s="282"/>
      <c r="I9" s="281"/>
      <c r="J9" s="287"/>
      <c r="K9" s="254"/>
      <c r="L9" s="254"/>
      <c r="M9" s="254"/>
      <c r="N9" s="254"/>
      <c r="O9" s="143"/>
      <c r="P9" s="155">
        <f t="shared" ref="P9:P19" si="12">SUM(G9:O9)</f>
        <v>0</v>
      </c>
      <c r="Q9" s="143"/>
      <c r="R9" s="143"/>
      <c r="S9" s="143"/>
      <c r="T9" s="143"/>
      <c r="U9" s="144"/>
      <c r="V9" s="251"/>
      <c r="W9" s="143"/>
      <c r="X9" s="143"/>
      <c r="Y9" s="143"/>
      <c r="Z9" s="157">
        <f t="shared" si="2"/>
        <v>0</v>
      </c>
      <c r="AA9" s="144"/>
      <c r="AB9" s="143"/>
      <c r="AC9" s="143"/>
      <c r="AD9" s="143"/>
      <c r="AE9" s="143"/>
      <c r="AF9" s="147"/>
      <c r="AG9" s="143"/>
      <c r="AH9" s="143"/>
      <c r="AI9" s="159">
        <f>SUM(AA9:AH9)</f>
        <v>0</v>
      </c>
      <c r="AJ9" s="143"/>
      <c r="AK9" s="143"/>
      <c r="AL9" s="281"/>
      <c r="AM9" s="283"/>
      <c r="AN9" s="281"/>
      <c r="AO9" s="281"/>
      <c r="AP9" s="281"/>
      <c r="AQ9" s="281"/>
      <c r="AR9" s="281"/>
      <c r="AS9" s="160">
        <f t="shared" si="4"/>
        <v>0</v>
      </c>
      <c r="AT9" s="172">
        <f t="shared" si="5"/>
        <v>0</v>
      </c>
      <c r="AU9" s="283"/>
      <c r="AV9" s="283"/>
      <c r="AW9" s="283"/>
      <c r="AX9" s="251"/>
      <c r="AY9" s="251"/>
      <c r="AZ9" s="251"/>
      <c r="BA9" s="251"/>
      <c r="BB9" s="251"/>
      <c r="BC9" s="251"/>
      <c r="BD9" s="157">
        <f t="shared" si="6"/>
        <v>0</v>
      </c>
      <c r="BE9" s="251"/>
      <c r="BF9" s="251"/>
      <c r="BG9" s="251"/>
      <c r="BH9" s="251"/>
      <c r="BI9" s="251"/>
      <c r="BJ9" s="251"/>
      <c r="BK9" s="251"/>
      <c r="BL9" s="251"/>
      <c r="BM9" s="250"/>
      <c r="BN9" s="168">
        <f t="shared" si="7"/>
        <v>0</v>
      </c>
      <c r="BO9" s="291"/>
      <c r="BP9" s="291"/>
      <c r="BQ9" s="283"/>
      <c r="BR9" s="283"/>
      <c r="BS9" s="283"/>
      <c r="BT9" s="283"/>
      <c r="BU9" s="291"/>
      <c r="BV9" s="251"/>
      <c r="BW9" s="251"/>
      <c r="BX9" s="142">
        <f t="shared" si="8"/>
        <v>0</v>
      </c>
      <c r="BY9" s="251"/>
      <c r="BZ9" s="251"/>
      <c r="CA9" s="251"/>
      <c r="CB9" s="251"/>
      <c r="CC9" s="251"/>
      <c r="CD9" s="251"/>
      <c r="CE9" s="251"/>
      <c r="CF9" s="251"/>
      <c r="CG9" s="157">
        <f t="shared" si="9"/>
        <v>0</v>
      </c>
      <c r="CH9" s="251"/>
      <c r="CI9" s="251"/>
      <c r="CJ9" s="251"/>
      <c r="CK9" s="251"/>
      <c r="CL9" s="251"/>
      <c r="CM9" s="251"/>
      <c r="CN9" s="251"/>
      <c r="CO9" s="251"/>
      <c r="CP9" s="251"/>
      <c r="CQ9" s="141">
        <f t="shared" si="10"/>
        <v>0</v>
      </c>
      <c r="CR9" s="251"/>
      <c r="CS9" s="251"/>
      <c r="CT9" s="251"/>
      <c r="CU9" s="251"/>
      <c r="CV9" s="251"/>
      <c r="CW9" s="251"/>
      <c r="CX9" s="142">
        <f t="shared" si="11"/>
        <v>0</v>
      </c>
      <c r="CY9" s="173">
        <f t="shared" si="1"/>
        <v>0</v>
      </c>
      <c r="CZ9" s="174">
        <f t="shared" ref="CZ9:CZ20" si="13">CY9+AT9</f>
        <v>0</v>
      </c>
    </row>
    <row r="10" spans="1:106" ht="12.75" customHeight="1">
      <c r="A10" s="38">
        <v>4</v>
      </c>
      <c r="B10" s="138" t="str">
        <f>Presença!C10</f>
        <v>Bebeto do Rio Seco</v>
      </c>
      <c r="C10" s="278"/>
      <c r="D10" s="281"/>
      <c r="E10" s="281"/>
      <c r="F10" s="140">
        <f t="shared" si="0"/>
        <v>0</v>
      </c>
      <c r="G10" s="286"/>
      <c r="H10" s="282"/>
      <c r="I10" s="286"/>
      <c r="J10" s="287"/>
      <c r="K10" s="254"/>
      <c r="L10" s="254"/>
      <c r="M10" s="254"/>
      <c r="N10" s="254"/>
      <c r="O10" s="143"/>
      <c r="P10" s="155">
        <f t="shared" si="12"/>
        <v>0</v>
      </c>
      <c r="Q10" s="143"/>
      <c r="R10" s="143"/>
      <c r="S10" s="143"/>
      <c r="T10" s="143"/>
      <c r="U10" s="144"/>
      <c r="V10" s="251"/>
      <c r="W10" s="143"/>
      <c r="X10" s="143"/>
      <c r="Y10" s="143"/>
      <c r="Z10" s="157">
        <f t="shared" si="2"/>
        <v>0</v>
      </c>
      <c r="AA10" s="144"/>
      <c r="AB10" s="143"/>
      <c r="AC10" s="143"/>
      <c r="AD10" s="143"/>
      <c r="AE10" s="143"/>
      <c r="AF10" s="143"/>
      <c r="AG10" s="143"/>
      <c r="AH10" s="143"/>
      <c r="AI10" s="159">
        <f t="shared" si="3"/>
        <v>0</v>
      </c>
      <c r="AJ10" s="143"/>
      <c r="AK10" s="143"/>
      <c r="AL10" s="281"/>
      <c r="AM10" s="283"/>
      <c r="AN10" s="281"/>
      <c r="AO10" s="281"/>
      <c r="AP10" s="281"/>
      <c r="AQ10" s="281"/>
      <c r="AR10" s="281"/>
      <c r="AS10" s="160">
        <f t="shared" si="4"/>
        <v>0</v>
      </c>
      <c r="AT10" s="172">
        <f t="shared" si="5"/>
        <v>0</v>
      </c>
      <c r="AU10" s="283"/>
      <c r="AV10" s="283"/>
      <c r="AW10" s="283"/>
      <c r="AX10" s="251"/>
      <c r="AY10" s="251"/>
      <c r="AZ10" s="251"/>
      <c r="BA10" s="251"/>
      <c r="BB10" s="251"/>
      <c r="BC10" s="251"/>
      <c r="BD10" s="157">
        <f t="shared" si="6"/>
        <v>0</v>
      </c>
      <c r="BE10" s="251"/>
      <c r="BF10" s="251"/>
      <c r="BG10" s="251"/>
      <c r="BH10" s="251"/>
      <c r="BI10" s="251"/>
      <c r="BJ10" s="251"/>
      <c r="BK10" s="251"/>
      <c r="BL10" s="251"/>
      <c r="BM10" s="250"/>
      <c r="BN10" s="168">
        <f t="shared" si="7"/>
        <v>0</v>
      </c>
      <c r="BO10" s="291"/>
      <c r="BP10" s="291"/>
      <c r="BQ10" s="283"/>
      <c r="BR10" s="283"/>
      <c r="BS10" s="283"/>
      <c r="BT10" s="283"/>
      <c r="BU10" s="291"/>
      <c r="BV10" s="251"/>
      <c r="BW10" s="251"/>
      <c r="BX10" s="142">
        <f t="shared" si="8"/>
        <v>0</v>
      </c>
      <c r="BY10" s="251"/>
      <c r="BZ10" s="251"/>
      <c r="CA10" s="251"/>
      <c r="CB10" s="251"/>
      <c r="CC10" s="251"/>
      <c r="CD10" s="251"/>
      <c r="CE10" s="251"/>
      <c r="CF10" s="251"/>
      <c r="CG10" s="157">
        <f t="shared" si="9"/>
        <v>0</v>
      </c>
      <c r="CH10" s="251"/>
      <c r="CI10" s="251"/>
      <c r="CJ10" s="251"/>
      <c r="CK10" s="251"/>
      <c r="CL10" s="251"/>
      <c r="CM10" s="251"/>
      <c r="CN10" s="251"/>
      <c r="CO10" s="251"/>
      <c r="CP10" s="251"/>
      <c r="CQ10" s="141">
        <f t="shared" si="10"/>
        <v>0</v>
      </c>
      <c r="CR10" s="251"/>
      <c r="CS10" s="251"/>
      <c r="CT10" s="251"/>
      <c r="CU10" s="251"/>
      <c r="CV10" s="251"/>
      <c r="CW10" s="251"/>
      <c r="CX10" s="142">
        <f t="shared" si="11"/>
        <v>0</v>
      </c>
      <c r="CY10" s="173">
        <f t="shared" si="1"/>
        <v>0</v>
      </c>
      <c r="CZ10" s="174">
        <f t="shared" si="13"/>
        <v>0</v>
      </c>
    </row>
    <row r="11" spans="1:106" ht="12.75" customHeight="1">
      <c r="A11" s="38">
        <v>5</v>
      </c>
      <c r="B11" s="138" t="str">
        <f>Presença!C11</f>
        <v>Bruno Pinheiro</v>
      </c>
      <c r="C11" s="278"/>
      <c r="D11" s="281"/>
      <c r="E11" s="281"/>
      <c r="F11" s="140">
        <f t="shared" si="0"/>
        <v>0</v>
      </c>
      <c r="G11" s="286"/>
      <c r="H11" s="282"/>
      <c r="I11" s="281"/>
      <c r="J11" s="287"/>
      <c r="K11" s="254"/>
      <c r="L11" s="254"/>
      <c r="M11" s="254"/>
      <c r="N11" s="254"/>
      <c r="O11" s="143"/>
      <c r="P11" s="155">
        <f t="shared" si="12"/>
        <v>0</v>
      </c>
      <c r="Q11" s="143"/>
      <c r="R11" s="143"/>
      <c r="S11" s="143"/>
      <c r="T11" s="143"/>
      <c r="U11" s="144"/>
      <c r="V11" s="251"/>
      <c r="W11" s="143"/>
      <c r="X11" s="143"/>
      <c r="Y11" s="143"/>
      <c r="Z11" s="157">
        <f t="shared" si="2"/>
        <v>0</v>
      </c>
      <c r="AA11" s="144"/>
      <c r="AB11" s="143"/>
      <c r="AC11" s="143"/>
      <c r="AD11" s="143"/>
      <c r="AE11" s="143"/>
      <c r="AF11" s="143"/>
      <c r="AG11" s="143"/>
      <c r="AH11" s="143"/>
      <c r="AI11" s="159">
        <f t="shared" si="3"/>
        <v>0</v>
      </c>
      <c r="AJ11" s="143"/>
      <c r="AK11" s="143"/>
      <c r="AL11" s="281"/>
      <c r="AM11" s="283"/>
      <c r="AN11" s="281"/>
      <c r="AO11" s="281"/>
      <c r="AP11" s="281"/>
      <c r="AQ11" s="281"/>
      <c r="AR11" s="281"/>
      <c r="AS11" s="160">
        <f t="shared" si="4"/>
        <v>0</v>
      </c>
      <c r="AT11" s="172">
        <f t="shared" si="5"/>
        <v>0</v>
      </c>
      <c r="AU11" s="283"/>
      <c r="AV11" s="283"/>
      <c r="AW11" s="283"/>
      <c r="AX11" s="251"/>
      <c r="AY11" s="251"/>
      <c r="AZ11" s="251"/>
      <c r="BA11" s="251"/>
      <c r="BB11" s="251"/>
      <c r="BC11" s="251"/>
      <c r="BD11" s="157">
        <f t="shared" si="6"/>
        <v>0</v>
      </c>
      <c r="BE11" s="251"/>
      <c r="BF11" s="251"/>
      <c r="BG11" s="251"/>
      <c r="BH11" s="251"/>
      <c r="BI11" s="251"/>
      <c r="BJ11" s="251"/>
      <c r="BK11" s="251"/>
      <c r="BL11" s="251"/>
      <c r="BM11" s="250"/>
      <c r="BN11" s="168">
        <f t="shared" si="7"/>
        <v>0</v>
      </c>
      <c r="BO11" s="291"/>
      <c r="BP11" s="291"/>
      <c r="BQ11" s="283"/>
      <c r="BR11" s="283"/>
      <c r="BS11" s="283"/>
      <c r="BT11" s="283"/>
      <c r="BU11" s="291"/>
      <c r="BV11" s="251"/>
      <c r="BW11" s="251"/>
      <c r="BX11" s="142">
        <f t="shared" si="8"/>
        <v>0</v>
      </c>
      <c r="BY11" s="251"/>
      <c r="BZ11" s="251"/>
      <c r="CA11" s="251"/>
      <c r="CB11" s="251"/>
      <c r="CC11" s="251"/>
      <c r="CD11" s="251"/>
      <c r="CE11" s="251"/>
      <c r="CF11" s="251"/>
      <c r="CG11" s="157">
        <f t="shared" si="9"/>
        <v>0</v>
      </c>
      <c r="CH11" s="251"/>
      <c r="CI11" s="251"/>
      <c r="CJ11" s="251"/>
      <c r="CK11" s="251"/>
      <c r="CL11" s="251"/>
      <c r="CM11" s="251"/>
      <c r="CN11" s="251"/>
      <c r="CO11" s="251"/>
      <c r="CP11" s="251"/>
      <c r="CQ11" s="141">
        <f t="shared" si="10"/>
        <v>0</v>
      </c>
      <c r="CR11" s="251"/>
      <c r="CS11" s="251"/>
      <c r="CT11" s="251"/>
      <c r="CU11" s="251"/>
      <c r="CV11" s="251"/>
      <c r="CW11" s="251"/>
      <c r="CX11" s="142">
        <f t="shared" si="11"/>
        <v>0</v>
      </c>
      <c r="CY11" s="173">
        <f t="shared" si="1"/>
        <v>0</v>
      </c>
      <c r="CZ11" s="174">
        <f t="shared" si="13"/>
        <v>0</v>
      </c>
    </row>
    <row r="12" spans="1:106" ht="12.75" customHeight="1">
      <c r="A12" s="38">
        <v>6</v>
      </c>
      <c r="B12" s="138" t="str">
        <f>Presença!C12</f>
        <v>Dinei do Raio X</v>
      </c>
      <c r="C12" s="278"/>
      <c r="D12" s="281"/>
      <c r="E12" s="281"/>
      <c r="F12" s="140">
        <f t="shared" si="0"/>
        <v>0</v>
      </c>
      <c r="G12" s="286"/>
      <c r="H12" s="282"/>
      <c r="I12" s="281"/>
      <c r="J12" s="287"/>
      <c r="K12" s="254"/>
      <c r="L12" s="254"/>
      <c r="M12" s="254"/>
      <c r="N12" s="254"/>
      <c r="O12" s="143"/>
      <c r="P12" s="155">
        <f t="shared" si="12"/>
        <v>0</v>
      </c>
      <c r="Q12" s="143"/>
      <c r="R12" s="143"/>
      <c r="S12" s="143"/>
      <c r="T12" s="143"/>
      <c r="U12" s="145"/>
      <c r="V12" s="252"/>
      <c r="W12" s="143"/>
      <c r="X12" s="143"/>
      <c r="Y12" s="143"/>
      <c r="Z12" s="157">
        <f t="shared" si="2"/>
        <v>0</v>
      </c>
      <c r="AA12" s="144"/>
      <c r="AB12" s="143"/>
      <c r="AC12" s="143"/>
      <c r="AD12" s="143"/>
      <c r="AE12" s="143"/>
      <c r="AF12" s="147"/>
      <c r="AG12" s="143"/>
      <c r="AH12" s="143"/>
      <c r="AI12" s="159">
        <f t="shared" si="3"/>
        <v>0</v>
      </c>
      <c r="AJ12" s="143"/>
      <c r="AK12" s="143"/>
      <c r="AL12" s="281"/>
      <c r="AM12" s="283"/>
      <c r="AN12" s="281"/>
      <c r="AO12" s="281"/>
      <c r="AP12" s="281"/>
      <c r="AQ12" s="281"/>
      <c r="AR12" s="281"/>
      <c r="AS12" s="160">
        <f t="shared" si="4"/>
        <v>0</v>
      </c>
      <c r="AT12" s="172">
        <f t="shared" si="5"/>
        <v>0</v>
      </c>
      <c r="AU12" s="289"/>
      <c r="AV12" s="289"/>
      <c r="AW12" s="289"/>
      <c r="AX12" s="252"/>
      <c r="AY12" s="252"/>
      <c r="AZ12" s="252"/>
      <c r="BA12" s="252"/>
      <c r="BB12" s="252"/>
      <c r="BC12" s="252"/>
      <c r="BD12" s="157">
        <f t="shared" si="6"/>
        <v>0</v>
      </c>
      <c r="BE12" s="252"/>
      <c r="BF12" s="252"/>
      <c r="BG12" s="252"/>
      <c r="BH12" s="252"/>
      <c r="BI12" s="252"/>
      <c r="BJ12" s="252"/>
      <c r="BK12" s="252"/>
      <c r="BL12" s="252"/>
      <c r="BM12" s="344"/>
      <c r="BN12" s="168">
        <f t="shared" si="7"/>
        <v>0</v>
      </c>
      <c r="BO12" s="292"/>
      <c r="BP12" s="292"/>
      <c r="BQ12" s="289"/>
      <c r="BR12" s="289"/>
      <c r="BS12" s="289"/>
      <c r="BT12" s="289"/>
      <c r="BU12" s="292"/>
      <c r="BV12" s="252"/>
      <c r="BW12" s="252"/>
      <c r="BX12" s="142">
        <f t="shared" si="8"/>
        <v>0</v>
      </c>
      <c r="BY12" s="252"/>
      <c r="BZ12" s="252"/>
      <c r="CA12" s="252"/>
      <c r="CB12" s="252"/>
      <c r="CC12" s="252"/>
      <c r="CD12" s="252"/>
      <c r="CE12" s="252"/>
      <c r="CF12" s="252"/>
      <c r="CG12" s="157">
        <f t="shared" si="9"/>
        <v>0</v>
      </c>
      <c r="CH12" s="252"/>
      <c r="CI12" s="252"/>
      <c r="CJ12" s="252"/>
      <c r="CK12" s="252"/>
      <c r="CL12" s="252"/>
      <c r="CM12" s="252"/>
      <c r="CN12" s="252"/>
      <c r="CO12" s="252"/>
      <c r="CP12" s="252"/>
      <c r="CQ12" s="141">
        <f t="shared" si="10"/>
        <v>0</v>
      </c>
      <c r="CR12" s="252"/>
      <c r="CS12" s="252"/>
      <c r="CT12" s="252"/>
      <c r="CU12" s="252"/>
      <c r="CV12" s="252"/>
      <c r="CW12" s="252"/>
      <c r="CX12" s="142">
        <f t="shared" si="11"/>
        <v>0</v>
      </c>
      <c r="CY12" s="173">
        <f t="shared" si="1"/>
        <v>0</v>
      </c>
      <c r="CZ12" s="174">
        <f t="shared" si="13"/>
        <v>0</v>
      </c>
    </row>
    <row r="13" spans="1:106" ht="12.75" customHeight="1">
      <c r="A13" s="38">
        <v>7</v>
      </c>
      <c r="B13" s="138" t="str">
        <f>Presença!C13</f>
        <v>Dra Raquel</v>
      </c>
      <c r="C13" s="278"/>
      <c r="D13" s="281"/>
      <c r="E13" s="281"/>
      <c r="F13" s="140">
        <f t="shared" si="0"/>
        <v>0</v>
      </c>
      <c r="G13" s="286">
        <v>1</v>
      </c>
      <c r="H13" s="282"/>
      <c r="I13" s="281"/>
      <c r="J13" s="287"/>
      <c r="K13" s="254"/>
      <c r="L13" s="254"/>
      <c r="M13" s="254"/>
      <c r="N13" s="254"/>
      <c r="O13" s="143"/>
      <c r="P13" s="155">
        <f t="shared" si="12"/>
        <v>1</v>
      </c>
      <c r="Q13" s="143"/>
      <c r="R13" s="143"/>
      <c r="S13" s="143"/>
      <c r="T13" s="143"/>
      <c r="U13" s="144"/>
      <c r="V13" s="251"/>
      <c r="W13" s="143"/>
      <c r="X13" s="143"/>
      <c r="Y13" s="143"/>
      <c r="Z13" s="157">
        <f t="shared" si="2"/>
        <v>0</v>
      </c>
      <c r="AA13" s="144"/>
      <c r="AB13" s="143"/>
      <c r="AC13" s="143"/>
      <c r="AD13" s="143"/>
      <c r="AE13" s="143"/>
      <c r="AF13" s="147"/>
      <c r="AG13" s="143"/>
      <c r="AH13" s="143"/>
      <c r="AI13" s="159">
        <f t="shared" si="3"/>
        <v>0</v>
      </c>
      <c r="AJ13" s="143"/>
      <c r="AK13" s="143"/>
      <c r="AL13" s="281"/>
      <c r="AM13" s="283"/>
      <c r="AN13" s="281"/>
      <c r="AO13" s="281"/>
      <c r="AP13" s="281"/>
      <c r="AQ13" s="281"/>
      <c r="AR13" s="281"/>
      <c r="AS13" s="160">
        <f t="shared" si="4"/>
        <v>0</v>
      </c>
      <c r="AT13" s="172">
        <f t="shared" si="5"/>
        <v>1</v>
      </c>
      <c r="AU13" s="283"/>
      <c r="AV13" s="283"/>
      <c r="AW13" s="283"/>
      <c r="AX13" s="251"/>
      <c r="AY13" s="251"/>
      <c r="AZ13" s="251"/>
      <c r="BA13" s="251"/>
      <c r="BB13" s="251"/>
      <c r="BC13" s="251"/>
      <c r="BD13" s="157">
        <f t="shared" si="6"/>
        <v>0</v>
      </c>
      <c r="BE13" s="251"/>
      <c r="BF13" s="251"/>
      <c r="BG13" s="251"/>
      <c r="BH13" s="251"/>
      <c r="BI13" s="251"/>
      <c r="BJ13" s="251"/>
      <c r="BK13" s="251"/>
      <c r="BL13" s="251"/>
      <c r="BM13" s="250"/>
      <c r="BN13" s="168">
        <f t="shared" si="7"/>
        <v>0</v>
      </c>
      <c r="BO13" s="291"/>
      <c r="BP13" s="291"/>
      <c r="BQ13" s="283"/>
      <c r="BR13" s="283"/>
      <c r="BS13" s="283"/>
      <c r="BT13" s="283"/>
      <c r="BU13" s="291"/>
      <c r="BV13" s="251"/>
      <c r="BW13" s="251"/>
      <c r="BX13" s="142">
        <f t="shared" si="8"/>
        <v>0</v>
      </c>
      <c r="BY13" s="251"/>
      <c r="BZ13" s="251"/>
      <c r="CA13" s="251"/>
      <c r="CB13" s="251"/>
      <c r="CC13" s="251"/>
      <c r="CD13" s="251"/>
      <c r="CE13" s="251"/>
      <c r="CF13" s="251"/>
      <c r="CG13" s="157">
        <f t="shared" si="9"/>
        <v>0</v>
      </c>
      <c r="CH13" s="251"/>
      <c r="CI13" s="251"/>
      <c r="CJ13" s="251"/>
      <c r="CK13" s="251"/>
      <c r="CL13" s="251"/>
      <c r="CM13" s="251"/>
      <c r="CN13" s="251"/>
      <c r="CO13" s="251"/>
      <c r="CP13" s="251"/>
      <c r="CQ13" s="141">
        <f t="shared" si="10"/>
        <v>0</v>
      </c>
      <c r="CR13" s="251"/>
      <c r="CS13" s="251"/>
      <c r="CT13" s="251"/>
      <c r="CU13" s="251"/>
      <c r="CV13" s="251"/>
      <c r="CW13" s="251"/>
      <c r="CX13" s="142">
        <f t="shared" si="11"/>
        <v>0</v>
      </c>
      <c r="CY13" s="173">
        <f t="shared" si="1"/>
        <v>0</v>
      </c>
      <c r="CZ13" s="174">
        <f t="shared" si="13"/>
        <v>1</v>
      </c>
    </row>
    <row r="14" spans="1:106" ht="12.75" customHeight="1">
      <c r="A14" s="38">
        <v>8</v>
      </c>
      <c r="B14" s="138" t="str">
        <f>Presença!C14</f>
        <v>Eduardo Melo</v>
      </c>
      <c r="C14" s="278"/>
      <c r="D14" s="281"/>
      <c r="E14" s="281"/>
      <c r="F14" s="140">
        <f t="shared" si="0"/>
        <v>0</v>
      </c>
      <c r="G14" s="286"/>
      <c r="H14" s="282"/>
      <c r="I14" s="286"/>
      <c r="J14" s="287"/>
      <c r="K14" s="254"/>
      <c r="L14" s="254"/>
      <c r="M14" s="254"/>
      <c r="N14" s="254"/>
      <c r="O14" s="143"/>
      <c r="P14" s="155">
        <f t="shared" si="12"/>
        <v>0</v>
      </c>
      <c r="Q14" s="143"/>
      <c r="R14" s="143"/>
      <c r="S14" s="143"/>
      <c r="T14" s="143"/>
      <c r="U14" s="144"/>
      <c r="V14" s="251"/>
      <c r="W14" s="143"/>
      <c r="X14" s="143"/>
      <c r="Y14" s="143"/>
      <c r="Z14" s="157">
        <f t="shared" si="2"/>
        <v>0</v>
      </c>
      <c r="AA14" s="144"/>
      <c r="AB14" s="143"/>
      <c r="AC14" s="143"/>
      <c r="AD14" s="143"/>
      <c r="AE14" s="143"/>
      <c r="AF14" s="143"/>
      <c r="AG14" s="143"/>
      <c r="AH14" s="143"/>
      <c r="AI14" s="159">
        <f t="shared" si="3"/>
        <v>0</v>
      </c>
      <c r="AJ14" s="143"/>
      <c r="AK14" s="143"/>
      <c r="AL14" s="281"/>
      <c r="AM14" s="283"/>
      <c r="AN14" s="281"/>
      <c r="AO14" s="281"/>
      <c r="AP14" s="281"/>
      <c r="AQ14" s="281"/>
      <c r="AR14" s="281"/>
      <c r="AS14" s="160">
        <f t="shared" si="4"/>
        <v>0</v>
      </c>
      <c r="AT14" s="172">
        <f t="shared" si="5"/>
        <v>0</v>
      </c>
      <c r="AU14" s="283"/>
      <c r="AV14" s="283"/>
      <c r="AW14" s="283"/>
      <c r="AX14" s="251"/>
      <c r="AY14" s="251"/>
      <c r="AZ14" s="251"/>
      <c r="BA14" s="251"/>
      <c r="BB14" s="251"/>
      <c r="BC14" s="251"/>
      <c r="BD14" s="157">
        <f t="shared" si="6"/>
        <v>0</v>
      </c>
      <c r="BE14" s="251"/>
      <c r="BF14" s="251"/>
      <c r="BG14" s="251"/>
      <c r="BH14" s="251"/>
      <c r="BI14" s="251"/>
      <c r="BJ14" s="251"/>
      <c r="BK14" s="251"/>
      <c r="BL14" s="251"/>
      <c r="BM14" s="250"/>
      <c r="BN14" s="168">
        <f t="shared" si="7"/>
        <v>0</v>
      </c>
      <c r="BO14" s="291"/>
      <c r="BP14" s="291"/>
      <c r="BQ14" s="283"/>
      <c r="BR14" s="283"/>
      <c r="BS14" s="283"/>
      <c r="BT14" s="283"/>
      <c r="BU14" s="291"/>
      <c r="BV14" s="251"/>
      <c r="BW14" s="251"/>
      <c r="BX14" s="142">
        <f t="shared" si="8"/>
        <v>0</v>
      </c>
      <c r="BY14" s="251"/>
      <c r="BZ14" s="251"/>
      <c r="CA14" s="251"/>
      <c r="CB14" s="251"/>
      <c r="CC14" s="251"/>
      <c r="CD14" s="251"/>
      <c r="CE14" s="251"/>
      <c r="CF14" s="251"/>
      <c r="CG14" s="157">
        <f t="shared" si="9"/>
        <v>0</v>
      </c>
      <c r="CH14" s="251"/>
      <c r="CI14" s="251"/>
      <c r="CJ14" s="251"/>
      <c r="CK14" s="251"/>
      <c r="CL14" s="251"/>
      <c r="CM14" s="251"/>
      <c r="CN14" s="251"/>
      <c r="CO14" s="251"/>
      <c r="CP14" s="251"/>
      <c r="CQ14" s="141">
        <f t="shared" si="10"/>
        <v>0</v>
      </c>
      <c r="CR14" s="251"/>
      <c r="CS14" s="251"/>
      <c r="CT14" s="251"/>
      <c r="CU14" s="251"/>
      <c r="CV14" s="251"/>
      <c r="CW14" s="251"/>
      <c r="CX14" s="142">
        <f t="shared" si="11"/>
        <v>0</v>
      </c>
      <c r="CY14" s="173">
        <f t="shared" si="1"/>
        <v>0</v>
      </c>
      <c r="CZ14" s="174">
        <f t="shared" si="13"/>
        <v>0</v>
      </c>
    </row>
    <row r="15" spans="1:106" ht="12.75" customHeight="1">
      <c r="A15" s="38">
        <v>9</v>
      </c>
      <c r="B15" s="138" t="str">
        <f>Presença!C15</f>
        <v>Elisia Rangel</v>
      </c>
      <c r="C15" s="278"/>
      <c r="D15" s="281"/>
      <c r="E15" s="281"/>
      <c r="F15" s="140">
        <f t="shared" si="0"/>
        <v>0</v>
      </c>
      <c r="G15" s="286"/>
      <c r="H15" s="282"/>
      <c r="I15" s="286"/>
      <c r="J15" s="287"/>
      <c r="K15" s="254"/>
      <c r="L15" s="254"/>
      <c r="M15" s="254"/>
      <c r="N15" s="254"/>
      <c r="O15" s="143"/>
      <c r="P15" s="155">
        <f t="shared" si="12"/>
        <v>0</v>
      </c>
      <c r="Q15" s="143"/>
      <c r="R15" s="143"/>
      <c r="S15" s="143"/>
      <c r="T15" s="143"/>
      <c r="U15" s="144"/>
      <c r="V15" s="251"/>
      <c r="W15" s="143"/>
      <c r="X15" s="143"/>
      <c r="Y15" s="143"/>
      <c r="Z15" s="157">
        <f t="shared" si="2"/>
        <v>0</v>
      </c>
      <c r="AA15" s="144"/>
      <c r="AB15" s="143"/>
      <c r="AC15" s="143"/>
      <c r="AD15" s="143"/>
      <c r="AE15" s="143"/>
      <c r="AF15" s="147"/>
      <c r="AG15" s="143"/>
      <c r="AH15" s="143"/>
      <c r="AI15" s="159">
        <f t="shared" si="3"/>
        <v>0</v>
      </c>
      <c r="AJ15" s="143"/>
      <c r="AK15" s="143"/>
      <c r="AL15" s="281"/>
      <c r="AM15" s="283"/>
      <c r="AN15" s="281"/>
      <c r="AO15" s="281"/>
      <c r="AP15" s="281"/>
      <c r="AQ15" s="281"/>
      <c r="AR15" s="281"/>
      <c r="AS15" s="160">
        <f t="shared" si="4"/>
        <v>0</v>
      </c>
      <c r="AT15" s="172">
        <f t="shared" si="5"/>
        <v>0</v>
      </c>
      <c r="AU15" s="283"/>
      <c r="AV15" s="283"/>
      <c r="AW15" s="283"/>
      <c r="AX15" s="251"/>
      <c r="AY15" s="251"/>
      <c r="AZ15" s="251"/>
      <c r="BA15" s="251"/>
      <c r="BB15" s="251"/>
      <c r="BC15" s="251"/>
      <c r="BD15" s="157">
        <f t="shared" si="6"/>
        <v>0</v>
      </c>
      <c r="BE15" s="251"/>
      <c r="BF15" s="251"/>
      <c r="BG15" s="251"/>
      <c r="BH15" s="251"/>
      <c r="BI15" s="251"/>
      <c r="BJ15" s="251"/>
      <c r="BK15" s="251"/>
      <c r="BL15" s="251"/>
      <c r="BM15" s="250"/>
      <c r="BN15" s="168">
        <f t="shared" si="7"/>
        <v>0</v>
      </c>
      <c r="BO15" s="291"/>
      <c r="BP15" s="291"/>
      <c r="BQ15" s="283"/>
      <c r="BR15" s="283"/>
      <c r="BS15" s="283"/>
      <c r="BT15" s="283"/>
      <c r="BU15" s="291"/>
      <c r="BV15" s="251"/>
      <c r="BW15" s="251"/>
      <c r="BX15" s="142">
        <f t="shared" si="8"/>
        <v>0</v>
      </c>
      <c r="BY15" s="251"/>
      <c r="BZ15" s="251"/>
      <c r="CA15" s="251"/>
      <c r="CB15" s="251"/>
      <c r="CC15" s="251"/>
      <c r="CD15" s="251"/>
      <c r="CE15" s="251"/>
      <c r="CF15" s="251"/>
      <c r="CG15" s="157">
        <f t="shared" si="9"/>
        <v>0</v>
      </c>
      <c r="CH15" s="251"/>
      <c r="CI15" s="251"/>
      <c r="CJ15" s="251"/>
      <c r="CK15" s="251"/>
      <c r="CL15" s="251"/>
      <c r="CM15" s="251"/>
      <c r="CN15" s="251"/>
      <c r="CO15" s="251"/>
      <c r="CP15" s="251"/>
      <c r="CQ15" s="141">
        <f t="shared" si="10"/>
        <v>0</v>
      </c>
      <c r="CR15" s="251"/>
      <c r="CS15" s="251"/>
      <c r="CT15" s="251"/>
      <c r="CU15" s="251"/>
      <c r="CV15" s="251"/>
      <c r="CW15" s="251"/>
      <c r="CX15" s="142">
        <f t="shared" si="11"/>
        <v>0</v>
      </c>
      <c r="CY15" s="173">
        <f t="shared" si="1"/>
        <v>0</v>
      </c>
      <c r="CZ15" s="174">
        <f t="shared" si="13"/>
        <v>0</v>
      </c>
    </row>
    <row r="16" spans="1:106" ht="12.75" customHeight="1">
      <c r="A16" s="38">
        <v>10</v>
      </c>
      <c r="B16" s="138" t="str">
        <f>Presença!C16</f>
        <v>Heber Kilinho</v>
      </c>
      <c r="C16" s="278"/>
      <c r="D16" s="281"/>
      <c r="E16" s="281"/>
      <c r="F16" s="140">
        <f t="shared" si="0"/>
        <v>0</v>
      </c>
      <c r="G16" s="286"/>
      <c r="H16" s="282"/>
      <c r="I16" s="281"/>
      <c r="J16" s="287"/>
      <c r="K16" s="254"/>
      <c r="L16" s="254"/>
      <c r="M16" s="254"/>
      <c r="N16" s="254"/>
      <c r="O16" s="143"/>
      <c r="P16" s="155">
        <f t="shared" si="12"/>
        <v>0</v>
      </c>
      <c r="Q16" s="143"/>
      <c r="R16" s="143"/>
      <c r="S16" s="143"/>
      <c r="T16" s="143"/>
      <c r="U16" s="144"/>
      <c r="V16" s="251"/>
      <c r="W16" s="143"/>
      <c r="X16" s="143"/>
      <c r="Y16" s="143"/>
      <c r="Z16" s="157">
        <f t="shared" si="2"/>
        <v>0</v>
      </c>
      <c r="AA16" s="144"/>
      <c r="AB16" s="143"/>
      <c r="AC16" s="143"/>
      <c r="AD16" s="143"/>
      <c r="AE16" s="143"/>
      <c r="AF16" s="147"/>
      <c r="AG16" s="143"/>
      <c r="AH16" s="143"/>
      <c r="AI16" s="159">
        <f t="shared" si="3"/>
        <v>0</v>
      </c>
      <c r="AJ16" s="143"/>
      <c r="AK16" s="143"/>
      <c r="AL16" s="281"/>
      <c r="AM16" s="283"/>
      <c r="AN16" s="281"/>
      <c r="AO16" s="281"/>
      <c r="AP16" s="281"/>
      <c r="AQ16" s="281"/>
      <c r="AR16" s="281"/>
      <c r="AS16" s="160">
        <f t="shared" si="4"/>
        <v>0</v>
      </c>
      <c r="AT16" s="172">
        <f t="shared" si="5"/>
        <v>0</v>
      </c>
      <c r="AU16" s="283"/>
      <c r="AV16" s="283"/>
      <c r="AW16" s="283"/>
      <c r="AX16" s="251"/>
      <c r="AY16" s="251"/>
      <c r="AZ16" s="251"/>
      <c r="BA16" s="251"/>
      <c r="BB16" s="251"/>
      <c r="BC16" s="251"/>
      <c r="BD16" s="157">
        <f t="shared" si="6"/>
        <v>0</v>
      </c>
      <c r="BE16" s="251"/>
      <c r="BF16" s="251"/>
      <c r="BG16" s="251"/>
      <c r="BH16" s="251"/>
      <c r="BI16" s="251"/>
      <c r="BJ16" s="251"/>
      <c r="BK16" s="251"/>
      <c r="BL16" s="251"/>
      <c r="BM16" s="250"/>
      <c r="BN16" s="168">
        <f t="shared" si="7"/>
        <v>0</v>
      </c>
      <c r="BO16" s="291"/>
      <c r="BP16" s="291"/>
      <c r="BQ16" s="283"/>
      <c r="BR16" s="283"/>
      <c r="BS16" s="283"/>
      <c r="BT16" s="283"/>
      <c r="BU16" s="291"/>
      <c r="BV16" s="251"/>
      <c r="BW16" s="251"/>
      <c r="BX16" s="142">
        <f t="shared" si="8"/>
        <v>0</v>
      </c>
      <c r="BY16" s="251"/>
      <c r="BZ16" s="251"/>
      <c r="CA16" s="251"/>
      <c r="CB16" s="251"/>
      <c r="CC16" s="251"/>
      <c r="CD16" s="251"/>
      <c r="CE16" s="251"/>
      <c r="CF16" s="251"/>
      <c r="CG16" s="157">
        <f t="shared" si="9"/>
        <v>0</v>
      </c>
      <c r="CH16" s="251"/>
      <c r="CI16" s="251"/>
      <c r="CJ16" s="251"/>
      <c r="CK16" s="251"/>
      <c r="CL16" s="251"/>
      <c r="CM16" s="251"/>
      <c r="CN16" s="251"/>
      <c r="CO16" s="251"/>
      <c r="CP16" s="251"/>
      <c r="CQ16" s="141">
        <f t="shared" si="10"/>
        <v>0</v>
      </c>
      <c r="CR16" s="251"/>
      <c r="CS16" s="251"/>
      <c r="CT16" s="251"/>
      <c r="CU16" s="251"/>
      <c r="CV16" s="251"/>
      <c r="CW16" s="251"/>
      <c r="CX16" s="142">
        <f t="shared" si="11"/>
        <v>0</v>
      </c>
      <c r="CY16" s="173">
        <f t="shared" si="1"/>
        <v>0</v>
      </c>
      <c r="CZ16" s="174">
        <f t="shared" si="13"/>
        <v>0</v>
      </c>
    </row>
    <row r="17" spans="1:104" ht="12.75" customHeight="1">
      <c r="A17" s="38">
        <v>11</v>
      </c>
      <c r="B17" s="138" t="str">
        <f>Presença!C17</f>
        <v>Roger Gomes</v>
      </c>
      <c r="C17" s="278"/>
      <c r="D17" s="281"/>
      <c r="E17" s="281"/>
      <c r="F17" s="140">
        <f t="shared" si="0"/>
        <v>0</v>
      </c>
      <c r="G17" s="286"/>
      <c r="H17" s="282"/>
      <c r="I17" s="281"/>
      <c r="J17" s="287"/>
      <c r="K17" s="254"/>
      <c r="L17" s="254"/>
      <c r="M17" s="254"/>
      <c r="N17" s="254"/>
      <c r="O17" s="143"/>
      <c r="P17" s="155">
        <f t="shared" si="12"/>
        <v>0</v>
      </c>
      <c r="Q17" s="143"/>
      <c r="R17" s="143"/>
      <c r="S17" s="143"/>
      <c r="T17" s="143"/>
      <c r="U17" s="144"/>
      <c r="V17" s="251"/>
      <c r="W17" s="143"/>
      <c r="X17" s="143"/>
      <c r="Y17" s="143"/>
      <c r="Z17" s="157">
        <f t="shared" si="2"/>
        <v>0</v>
      </c>
      <c r="AA17" s="144"/>
      <c r="AB17" s="143"/>
      <c r="AC17" s="143"/>
      <c r="AD17" s="143"/>
      <c r="AE17" s="143"/>
      <c r="AF17" s="143"/>
      <c r="AG17" s="143"/>
      <c r="AH17" s="143"/>
      <c r="AI17" s="159">
        <f t="shared" si="3"/>
        <v>0</v>
      </c>
      <c r="AJ17" s="143"/>
      <c r="AK17" s="143"/>
      <c r="AL17" s="281"/>
      <c r="AM17" s="283"/>
      <c r="AN17" s="281"/>
      <c r="AO17" s="281"/>
      <c r="AP17" s="281"/>
      <c r="AQ17" s="281"/>
      <c r="AR17" s="281"/>
      <c r="AS17" s="160">
        <f t="shared" si="4"/>
        <v>0</v>
      </c>
      <c r="AT17" s="172">
        <f t="shared" si="5"/>
        <v>0</v>
      </c>
      <c r="AU17" s="283"/>
      <c r="AV17" s="283"/>
      <c r="AW17" s="283"/>
      <c r="AX17" s="251"/>
      <c r="AY17" s="251"/>
      <c r="AZ17" s="251"/>
      <c r="BA17" s="251"/>
      <c r="BB17" s="251"/>
      <c r="BC17" s="251"/>
      <c r="BD17" s="157">
        <f t="shared" si="6"/>
        <v>0</v>
      </c>
      <c r="BE17" s="251"/>
      <c r="BF17" s="251"/>
      <c r="BG17" s="251"/>
      <c r="BH17" s="251"/>
      <c r="BI17" s="251"/>
      <c r="BJ17" s="251"/>
      <c r="BK17" s="251"/>
      <c r="BL17" s="251"/>
      <c r="BM17" s="250"/>
      <c r="BN17" s="168">
        <f t="shared" si="7"/>
        <v>0</v>
      </c>
      <c r="BO17" s="291"/>
      <c r="BP17" s="291"/>
      <c r="BQ17" s="283"/>
      <c r="BR17" s="283"/>
      <c r="BS17" s="283"/>
      <c r="BT17" s="283"/>
      <c r="BU17" s="291"/>
      <c r="BV17" s="251"/>
      <c r="BW17" s="251"/>
      <c r="BX17" s="142">
        <f t="shared" si="8"/>
        <v>0</v>
      </c>
      <c r="BY17" s="251"/>
      <c r="BZ17" s="251"/>
      <c r="CA17" s="251"/>
      <c r="CB17" s="251"/>
      <c r="CC17" s="251"/>
      <c r="CD17" s="251"/>
      <c r="CE17" s="251"/>
      <c r="CF17" s="251"/>
      <c r="CG17" s="157">
        <f t="shared" si="9"/>
        <v>0</v>
      </c>
      <c r="CH17" s="251"/>
      <c r="CI17" s="251"/>
      <c r="CJ17" s="251"/>
      <c r="CK17" s="251"/>
      <c r="CL17" s="251"/>
      <c r="CM17" s="251"/>
      <c r="CN17" s="251"/>
      <c r="CO17" s="251"/>
      <c r="CP17" s="251"/>
      <c r="CQ17" s="141">
        <f t="shared" si="10"/>
        <v>0</v>
      </c>
      <c r="CR17" s="251"/>
      <c r="CS17" s="251"/>
      <c r="CT17" s="251"/>
      <c r="CU17" s="251"/>
      <c r="CV17" s="251"/>
      <c r="CW17" s="251"/>
      <c r="CX17" s="142">
        <f t="shared" si="11"/>
        <v>0</v>
      </c>
      <c r="CY17" s="173">
        <f t="shared" si="1"/>
        <v>0</v>
      </c>
      <c r="CZ17" s="174">
        <f t="shared" si="13"/>
        <v>0</v>
      </c>
    </row>
    <row r="18" spans="1:104" ht="12.75" customHeight="1">
      <c r="A18" s="38">
        <v>12</v>
      </c>
      <c r="B18" s="138" t="str">
        <f>Presença!C18</f>
        <v>Vaguinho da Marmoraria</v>
      </c>
      <c r="C18" s="278"/>
      <c r="D18" s="281"/>
      <c r="E18" s="281"/>
      <c r="F18" s="140">
        <f t="shared" si="0"/>
        <v>0</v>
      </c>
      <c r="G18" s="286"/>
      <c r="H18" s="282"/>
      <c r="I18" s="281"/>
      <c r="J18" s="287"/>
      <c r="K18" s="254"/>
      <c r="L18" s="254"/>
      <c r="M18" s="254"/>
      <c r="N18" s="254"/>
      <c r="O18" s="143"/>
      <c r="P18" s="155">
        <f t="shared" si="12"/>
        <v>0</v>
      </c>
      <c r="Q18" s="143"/>
      <c r="R18" s="143"/>
      <c r="S18" s="143"/>
      <c r="T18" s="143"/>
      <c r="U18" s="144"/>
      <c r="V18" s="251"/>
      <c r="W18" s="143"/>
      <c r="X18" s="143"/>
      <c r="Y18" s="143"/>
      <c r="Z18" s="157">
        <f t="shared" si="2"/>
        <v>0</v>
      </c>
      <c r="AA18" s="144"/>
      <c r="AB18" s="143"/>
      <c r="AC18" s="143"/>
      <c r="AD18" s="143"/>
      <c r="AE18" s="143"/>
      <c r="AF18" s="147"/>
      <c r="AG18" s="143"/>
      <c r="AH18" s="143"/>
      <c r="AI18" s="159">
        <f t="shared" si="3"/>
        <v>0</v>
      </c>
      <c r="AJ18" s="143"/>
      <c r="AK18" s="143"/>
      <c r="AL18" s="281"/>
      <c r="AM18" s="283"/>
      <c r="AN18" s="281"/>
      <c r="AO18" s="281"/>
      <c r="AP18" s="281"/>
      <c r="AQ18" s="281"/>
      <c r="AR18" s="281"/>
      <c r="AS18" s="160">
        <f t="shared" si="4"/>
        <v>0</v>
      </c>
      <c r="AT18" s="172">
        <f t="shared" si="5"/>
        <v>0</v>
      </c>
      <c r="AU18" s="283"/>
      <c r="AV18" s="283"/>
      <c r="AW18" s="283"/>
      <c r="AX18" s="251"/>
      <c r="AY18" s="251"/>
      <c r="AZ18" s="251"/>
      <c r="BA18" s="251"/>
      <c r="BB18" s="251"/>
      <c r="BC18" s="251"/>
      <c r="BD18" s="157">
        <f t="shared" si="6"/>
        <v>0</v>
      </c>
      <c r="BE18" s="251"/>
      <c r="BF18" s="251"/>
      <c r="BG18" s="251"/>
      <c r="BH18" s="251"/>
      <c r="BI18" s="251"/>
      <c r="BJ18" s="251"/>
      <c r="BK18" s="251"/>
      <c r="BL18" s="251"/>
      <c r="BM18" s="250"/>
      <c r="BN18" s="168">
        <f t="shared" si="7"/>
        <v>0</v>
      </c>
      <c r="BO18" s="291"/>
      <c r="BP18" s="291"/>
      <c r="BQ18" s="283"/>
      <c r="BR18" s="283"/>
      <c r="BS18" s="283"/>
      <c r="BT18" s="283"/>
      <c r="BU18" s="291"/>
      <c r="BV18" s="251"/>
      <c r="BW18" s="251"/>
      <c r="BX18" s="142">
        <f t="shared" si="8"/>
        <v>0</v>
      </c>
      <c r="BY18" s="251"/>
      <c r="BZ18" s="251"/>
      <c r="CA18" s="251"/>
      <c r="CB18" s="251"/>
      <c r="CC18" s="251"/>
      <c r="CD18" s="251"/>
      <c r="CE18" s="251"/>
      <c r="CF18" s="251"/>
      <c r="CG18" s="157">
        <f t="shared" si="9"/>
        <v>0</v>
      </c>
      <c r="CH18" s="251"/>
      <c r="CI18" s="251"/>
      <c r="CJ18" s="251"/>
      <c r="CK18" s="251"/>
      <c r="CL18" s="251"/>
      <c r="CM18" s="251"/>
      <c r="CN18" s="251"/>
      <c r="CO18" s="251"/>
      <c r="CP18" s="251"/>
      <c r="CQ18" s="141">
        <f t="shared" si="10"/>
        <v>0</v>
      </c>
      <c r="CR18" s="251"/>
      <c r="CS18" s="251"/>
      <c r="CT18" s="251"/>
      <c r="CU18" s="251"/>
      <c r="CV18" s="251"/>
      <c r="CW18" s="251"/>
      <c r="CX18" s="142">
        <f t="shared" si="11"/>
        <v>0</v>
      </c>
      <c r="CY18" s="173">
        <f t="shared" si="1"/>
        <v>0</v>
      </c>
      <c r="CZ18" s="174">
        <f t="shared" si="13"/>
        <v>0</v>
      </c>
    </row>
    <row r="19" spans="1:104" ht="12.75" customHeight="1">
      <c r="A19" s="38">
        <v>13</v>
      </c>
      <c r="B19" s="138" t="str">
        <f>Presença!C19</f>
        <v>Vanildo</v>
      </c>
      <c r="C19" s="278"/>
      <c r="D19" s="281"/>
      <c r="E19" s="281"/>
      <c r="F19" s="140">
        <f t="shared" si="0"/>
        <v>0</v>
      </c>
      <c r="G19" s="286"/>
      <c r="H19" s="282"/>
      <c r="I19" s="281"/>
      <c r="J19" s="287"/>
      <c r="K19" s="254"/>
      <c r="L19" s="254"/>
      <c r="M19" s="254"/>
      <c r="N19" s="254"/>
      <c r="O19" s="143"/>
      <c r="P19" s="155">
        <f t="shared" si="12"/>
        <v>0</v>
      </c>
      <c r="Q19" s="143"/>
      <c r="R19" s="143"/>
      <c r="S19" s="143"/>
      <c r="T19" s="143"/>
      <c r="U19" s="144"/>
      <c r="V19" s="251"/>
      <c r="W19" s="143"/>
      <c r="X19" s="143"/>
      <c r="Y19" s="143"/>
      <c r="Z19" s="157">
        <f>SUM(Q19:Y19)</f>
        <v>0</v>
      </c>
      <c r="AA19" s="144"/>
      <c r="AB19" s="143"/>
      <c r="AC19" s="143"/>
      <c r="AD19" s="143"/>
      <c r="AE19" s="143"/>
      <c r="AF19" s="147"/>
      <c r="AG19" s="143"/>
      <c r="AH19" s="143"/>
      <c r="AI19" s="159">
        <f>SUM(AA19:AH19)</f>
        <v>0</v>
      </c>
      <c r="AJ19" s="143"/>
      <c r="AK19" s="143"/>
      <c r="AL19" s="281"/>
      <c r="AM19" s="283"/>
      <c r="AN19" s="281"/>
      <c r="AO19" s="281"/>
      <c r="AP19" s="281"/>
      <c r="AQ19" s="281"/>
      <c r="AR19" s="281"/>
      <c r="AS19" s="160">
        <f>SUM(AJ19:AR19)</f>
        <v>0</v>
      </c>
      <c r="AT19" s="172">
        <f t="shared" si="5"/>
        <v>0</v>
      </c>
      <c r="AU19" s="283"/>
      <c r="AV19" s="283"/>
      <c r="AW19" s="283"/>
      <c r="AX19" s="251"/>
      <c r="AY19" s="251"/>
      <c r="AZ19" s="251"/>
      <c r="BA19" s="251"/>
      <c r="BB19" s="251"/>
      <c r="BC19" s="251"/>
      <c r="BD19" s="157">
        <f t="shared" si="6"/>
        <v>0</v>
      </c>
      <c r="BE19" s="251"/>
      <c r="BF19" s="251"/>
      <c r="BG19" s="251"/>
      <c r="BH19" s="251"/>
      <c r="BI19" s="251"/>
      <c r="BJ19" s="251"/>
      <c r="BK19" s="251"/>
      <c r="BL19" s="251"/>
      <c r="BM19" s="250"/>
      <c r="BN19" s="168">
        <f t="shared" si="7"/>
        <v>0</v>
      </c>
      <c r="BO19" s="291"/>
      <c r="BP19" s="291"/>
      <c r="BQ19" s="283"/>
      <c r="BR19" s="283"/>
      <c r="BS19" s="283"/>
      <c r="BT19" s="283"/>
      <c r="BU19" s="291"/>
      <c r="BV19" s="251"/>
      <c r="BW19" s="251"/>
      <c r="BX19" s="142">
        <f t="shared" si="8"/>
        <v>0</v>
      </c>
      <c r="BY19" s="251"/>
      <c r="BZ19" s="251"/>
      <c r="CA19" s="251"/>
      <c r="CB19" s="251"/>
      <c r="CC19" s="251"/>
      <c r="CD19" s="251"/>
      <c r="CE19" s="251"/>
      <c r="CF19" s="251"/>
      <c r="CG19" s="157">
        <f t="shared" si="9"/>
        <v>0</v>
      </c>
      <c r="CH19" s="251"/>
      <c r="CI19" s="251"/>
      <c r="CJ19" s="251"/>
      <c r="CK19" s="251"/>
      <c r="CL19" s="251"/>
      <c r="CM19" s="251"/>
      <c r="CN19" s="251"/>
      <c r="CO19" s="251"/>
      <c r="CP19" s="251"/>
      <c r="CQ19" s="141">
        <f t="shared" si="10"/>
        <v>0</v>
      </c>
      <c r="CR19" s="251"/>
      <c r="CS19" s="251"/>
      <c r="CT19" s="251"/>
      <c r="CU19" s="251"/>
      <c r="CV19" s="251"/>
      <c r="CW19" s="251"/>
      <c r="CX19" s="142">
        <f t="shared" si="11"/>
        <v>0</v>
      </c>
      <c r="CY19" s="173">
        <f t="shared" si="1"/>
        <v>0</v>
      </c>
      <c r="CZ19" s="174">
        <f t="shared" si="13"/>
        <v>0</v>
      </c>
    </row>
    <row r="20" spans="1:104" s="83" customFormat="1" ht="19.350000000000001" customHeight="1">
      <c r="A20" s="82"/>
      <c r="B20" s="135" t="s">
        <v>59</v>
      </c>
      <c r="C20" s="175">
        <f t="shared" ref="C20:E20" si="14">SUM(C7:C19)</f>
        <v>0</v>
      </c>
      <c r="D20" s="175">
        <f t="shared" si="14"/>
        <v>0</v>
      </c>
      <c r="E20" s="175">
        <f t="shared" si="14"/>
        <v>0</v>
      </c>
      <c r="F20" s="141">
        <f t="shared" si="0"/>
        <v>0</v>
      </c>
      <c r="G20" s="175">
        <f t="shared" ref="G20:N20" si="15">SUM(G7:G19)</f>
        <v>1</v>
      </c>
      <c r="H20" s="175">
        <f t="shared" si="15"/>
        <v>0</v>
      </c>
      <c r="I20" s="175">
        <f t="shared" si="15"/>
        <v>0</v>
      </c>
      <c r="J20" s="175">
        <f t="shared" si="15"/>
        <v>0</v>
      </c>
      <c r="K20" s="175">
        <f t="shared" si="15"/>
        <v>0</v>
      </c>
      <c r="L20" s="175">
        <f t="shared" si="15"/>
        <v>0</v>
      </c>
      <c r="M20" s="175">
        <f t="shared" si="15"/>
        <v>0</v>
      </c>
      <c r="N20" s="175">
        <f t="shared" si="15"/>
        <v>0</v>
      </c>
      <c r="O20" s="175">
        <f>SUM(O7:O19)</f>
        <v>0</v>
      </c>
      <c r="P20" s="142">
        <f>SUM(P7:P19)</f>
        <v>1</v>
      </c>
      <c r="Q20" s="175">
        <f t="shared" ref="Q20:X20" si="16">SUM(Q7:Q19)</f>
        <v>0</v>
      </c>
      <c r="R20" s="175">
        <f t="shared" si="16"/>
        <v>0</v>
      </c>
      <c r="S20" s="175">
        <f t="shared" si="16"/>
        <v>0</v>
      </c>
      <c r="T20" s="175">
        <f t="shared" si="16"/>
        <v>0</v>
      </c>
      <c r="U20" s="175">
        <f t="shared" si="16"/>
        <v>0</v>
      </c>
      <c r="V20" s="175">
        <f t="shared" si="16"/>
        <v>0</v>
      </c>
      <c r="W20" s="175">
        <f t="shared" si="16"/>
        <v>0</v>
      </c>
      <c r="X20" s="175">
        <f t="shared" si="16"/>
        <v>0</v>
      </c>
      <c r="Y20" s="175">
        <f>SUM(Y7:Y19)</f>
        <v>0</v>
      </c>
      <c r="Z20" s="157">
        <f>SUM(Z7:Z19)</f>
        <v>0</v>
      </c>
      <c r="AA20" s="175">
        <f t="shared" ref="AA20:AH20" si="17">SUM(AA7:AA19)</f>
        <v>0</v>
      </c>
      <c r="AB20" s="175">
        <f t="shared" si="17"/>
        <v>0</v>
      </c>
      <c r="AC20" s="175">
        <f t="shared" si="17"/>
        <v>0</v>
      </c>
      <c r="AD20" s="175">
        <f t="shared" si="17"/>
        <v>0</v>
      </c>
      <c r="AE20" s="175">
        <f t="shared" si="17"/>
        <v>0</v>
      </c>
      <c r="AF20" s="175">
        <f t="shared" si="17"/>
        <v>0</v>
      </c>
      <c r="AG20" s="175">
        <f t="shared" si="17"/>
        <v>0</v>
      </c>
      <c r="AH20" s="175">
        <f t="shared" si="17"/>
        <v>0</v>
      </c>
      <c r="AI20" s="141">
        <f>SUM(AI7:AI19)</f>
        <v>0</v>
      </c>
      <c r="AJ20" s="175">
        <f>SUM(AJ7:AJ19)</f>
        <v>0</v>
      </c>
      <c r="AK20" s="175">
        <f t="shared" ref="AK20:AQ20" si="18">SUM(AK7:AK19)</f>
        <v>0</v>
      </c>
      <c r="AL20" s="175">
        <f t="shared" si="18"/>
        <v>0</v>
      </c>
      <c r="AM20" s="175">
        <f t="shared" si="18"/>
        <v>0</v>
      </c>
      <c r="AN20" s="175">
        <f t="shared" si="18"/>
        <v>0</v>
      </c>
      <c r="AO20" s="175">
        <f t="shared" si="18"/>
        <v>0</v>
      </c>
      <c r="AP20" s="175">
        <f t="shared" si="18"/>
        <v>0</v>
      </c>
      <c r="AQ20" s="175">
        <f t="shared" si="18"/>
        <v>0</v>
      </c>
      <c r="AR20" s="175">
        <f>SUM(AR7:AR19)</f>
        <v>0</v>
      </c>
      <c r="AS20" s="142">
        <f>SUM(AS7:AS19)</f>
        <v>0</v>
      </c>
      <c r="AT20" s="172">
        <f t="shared" si="5"/>
        <v>1</v>
      </c>
      <c r="AU20" s="175">
        <f t="shared" ref="AU20:BB20" si="19">SUM(AU7:AU19)</f>
        <v>0</v>
      </c>
      <c r="AV20" s="175">
        <f t="shared" si="19"/>
        <v>0</v>
      </c>
      <c r="AW20" s="175">
        <f t="shared" si="19"/>
        <v>0</v>
      </c>
      <c r="AX20" s="175">
        <f t="shared" si="19"/>
        <v>0</v>
      </c>
      <c r="AY20" s="175">
        <f t="shared" si="19"/>
        <v>0</v>
      </c>
      <c r="AZ20" s="175">
        <f t="shared" si="19"/>
        <v>0</v>
      </c>
      <c r="BA20" s="175">
        <f t="shared" si="19"/>
        <v>0</v>
      </c>
      <c r="BB20" s="175">
        <f t="shared" si="19"/>
        <v>0</v>
      </c>
      <c r="BC20" s="175">
        <f>SUM(BC7:BC19)</f>
        <v>0</v>
      </c>
      <c r="BD20" s="146">
        <f>SUM(BD7:BD19)</f>
        <v>0</v>
      </c>
      <c r="BE20" s="175">
        <f t="shared" ref="BE20:BL20" si="20">SUM(BE7:BE19)</f>
        <v>0</v>
      </c>
      <c r="BF20" s="175">
        <f t="shared" si="20"/>
        <v>0</v>
      </c>
      <c r="BG20" s="175">
        <f t="shared" si="20"/>
        <v>0</v>
      </c>
      <c r="BH20" s="175">
        <f t="shared" si="20"/>
        <v>0</v>
      </c>
      <c r="BI20" s="175">
        <f t="shared" si="20"/>
        <v>0</v>
      </c>
      <c r="BJ20" s="175">
        <f t="shared" si="20"/>
        <v>0</v>
      </c>
      <c r="BK20" s="175">
        <f t="shared" si="20"/>
        <v>0</v>
      </c>
      <c r="BL20" s="175">
        <f t="shared" si="20"/>
        <v>0</v>
      </c>
      <c r="BM20" s="175"/>
      <c r="BN20" s="148">
        <f>SUM(BN7:BN19)</f>
        <v>0</v>
      </c>
      <c r="BO20" s="175">
        <f t="shared" ref="BO20:BU20" si="21">SUM(BO7:BO19)</f>
        <v>0</v>
      </c>
      <c r="BP20" s="175">
        <f t="shared" si="21"/>
        <v>0</v>
      </c>
      <c r="BQ20" s="175">
        <f t="shared" si="21"/>
        <v>0</v>
      </c>
      <c r="BR20" s="175">
        <f t="shared" si="21"/>
        <v>0</v>
      </c>
      <c r="BS20" s="175">
        <f t="shared" si="21"/>
        <v>0</v>
      </c>
      <c r="BT20" s="175">
        <f t="shared" si="21"/>
        <v>0</v>
      </c>
      <c r="BU20" s="175">
        <f t="shared" si="21"/>
        <v>0</v>
      </c>
      <c r="BV20" s="175">
        <f>SUM(BV7:BV19)</f>
        <v>0</v>
      </c>
      <c r="BW20" s="175">
        <f>SUM(BW7:BW19)</f>
        <v>0</v>
      </c>
      <c r="BX20" s="142">
        <f>SUM(BX7:BX19)</f>
        <v>0</v>
      </c>
      <c r="BY20" s="175">
        <f>SUM(BY7:BY19)</f>
        <v>0</v>
      </c>
      <c r="BZ20" s="175">
        <f t="shared" ref="BZ20:CF20" si="22">SUM(BZ7:BZ19)</f>
        <v>0</v>
      </c>
      <c r="CA20" s="175">
        <f t="shared" si="22"/>
        <v>0</v>
      </c>
      <c r="CB20" s="175">
        <f t="shared" si="22"/>
        <v>0</v>
      </c>
      <c r="CC20" s="175">
        <f t="shared" si="22"/>
        <v>0</v>
      </c>
      <c r="CD20" s="175">
        <f t="shared" si="22"/>
        <v>0</v>
      </c>
      <c r="CE20" s="175">
        <f t="shared" si="22"/>
        <v>0</v>
      </c>
      <c r="CF20" s="175">
        <f t="shared" si="22"/>
        <v>0</v>
      </c>
      <c r="CG20" s="146">
        <f>SUM(BY20:CF20)</f>
        <v>0</v>
      </c>
      <c r="CH20" s="175">
        <f t="shared" ref="CH20:CP20" si="23">SUM(CH7:CH19)</f>
        <v>0</v>
      </c>
      <c r="CI20" s="175">
        <f t="shared" si="23"/>
        <v>0</v>
      </c>
      <c r="CJ20" s="175">
        <f t="shared" si="23"/>
        <v>0</v>
      </c>
      <c r="CK20" s="175">
        <f t="shared" si="23"/>
        <v>0</v>
      </c>
      <c r="CL20" s="175">
        <f t="shared" si="23"/>
        <v>0</v>
      </c>
      <c r="CM20" s="175">
        <f t="shared" si="23"/>
        <v>0</v>
      </c>
      <c r="CN20" s="175">
        <f t="shared" si="23"/>
        <v>0</v>
      </c>
      <c r="CO20" s="175">
        <f t="shared" si="23"/>
        <v>0</v>
      </c>
      <c r="CP20" s="175">
        <f t="shared" si="23"/>
        <v>0</v>
      </c>
      <c r="CQ20" s="141">
        <f t="shared" si="10"/>
        <v>0</v>
      </c>
      <c r="CR20" s="175">
        <f>SUM(CR7:CR19)</f>
        <v>0</v>
      </c>
      <c r="CS20" s="175">
        <f>SUM(CS7:CS19)</f>
        <v>0</v>
      </c>
      <c r="CT20" s="175">
        <f>SUM(CT7:CT19)</f>
        <v>0</v>
      </c>
      <c r="CU20" s="175">
        <f t="shared" ref="CU20:CV20" si="24">SUM(CU7:CU19)</f>
        <v>0</v>
      </c>
      <c r="CV20" s="175">
        <f t="shared" si="24"/>
        <v>0</v>
      </c>
      <c r="CW20" s="175">
        <f>SUM(CW7:CW19)</f>
        <v>0</v>
      </c>
      <c r="CX20" s="142">
        <f t="shared" si="11"/>
        <v>0</v>
      </c>
      <c r="CY20" s="173">
        <f t="shared" si="1"/>
        <v>0</v>
      </c>
      <c r="CZ20" s="174">
        <f t="shared" si="13"/>
        <v>1</v>
      </c>
    </row>
    <row r="21" spans="1:104">
      <c r="B21" s="445"/>
      <c r="C21" s="445"/>
      <c r="D21" s="445"/>
    </row>
    <row r="22" spans="1:104">
      <c r="C22" s="446"/>
      <c r="D22" s="446"/>
    </row>
    <row r="23" spans="1:104">
      <c r="C23" s="446"/>
      <c r="D23" s="446"/>
    </row>
    <row r="24" spans="1:104">
      <c r="C24" s="446"/>
      <c r="D24" s="446"/>
      <c r="CR24" s="39"/>
      <c r="CT24" s="39"/>
      <c r="CX24" s="39"/>
    </row>
    <row r="25" spans="1:104">
      <c r="C25" s="446"/>
      <c r="D25" s="446"/>
      <c r="CR25" s="39"/>
      <c r="CT25" s="39"/>
      <c r="CX25" s="39"/>
    </row>
    <row r="26" spans="1:104">
      <c r="C26" s="446"/>
      <c r="D26" s="446"/>
      <c r="CR26" s="39"/>
      <c r="CT26" s="39"/>
      <c r="CX26" s="39"/>
    </row>
    <row r="27" spans="1:104">
      <c r="B27" s="40"/>
      <c r="CR27" s="39"/>
      <c r="CT27" s="39"/>
      <c r="CX27" s="39"/>
    </row>
    <row r="28" spans="1:104">
      <c r="B28" s="40"/>
      <c r="CR28" s="39"/>
      <c r="CT28" s="39"/>
      <c r="CX28" s="39"/>
    </row>
    <row r="29" spans="1:104">
      <c r="B29" s="40"/>
      <c r="CR29" s="39"/>
      <c r="CT29" s="39"/>
      <c r="CX29" s="39"/>
    </row>
    <row r="30" spans="1:104">
      <c r="B30" s="40"/>
      <c r="CR30" s="39"/>
      <c r="CT30" s="39"/>
      <c r="CX30" s="39"/>
    </row>
    <row r="31" spans="1:104">
      <c r="B31" s="40"/>
      <c r="CR31" s="39"/>
      <c r="CT31" s="39"/>
      <c r="CX31" s="39"/>
    </row>
    <row r="32" spans="1:104">
      <c r="B32" s="40"/>
      <c r="CR32" s="39"/>
      <c r="CT32" s="39"/>
      <c r="CX32" s="39"/>
    </row>
    <row r="33" spans="2:102">
      <c r="B33" s="40"/>
      <c r="CR33" s="39"/>
      <c r="CT33" s="39"/>
      <c r="CX33" s="39"/>
    </row>
    <row r="34" spans="2:102">
      <c r="B34" s="41"/>
      <c r="CR34" s="39"/>
      <c r="CT34" s="39"/>
      <c r="CX34" s="39"/>
    </row>
    <row r="35" spans="2:102">
      <c r="B35" s="40"/>
      <c r="CR35" s="39"/>
      <c r="CT35" s="39"/>
      <c r="CX35" s="39"/>
    </row>
    <row r="36" spans="2:102">
      <c r="B36" s="40"/>
      <c r="CR36" s="39"/>
      <c r="CT36" s="39"/>
      <c r="CX36" s="39"/>
    </row>
    <row r="38" spans="2:102">
      <c r="B38" s="39"/>
    </row>
    <row r="39" spans="2:102">
      <c r="B39" s="39"/>
    </row>
    <row r="40" spans="2:102">
      <c r="B40" s="39"/>
    </row>
    <row r="41" spans="2:102">
      <c r="C41" s="39"/>
    </row>
    <row r="42" spans="2:102">
      <c r="C42" s="39"/>
    </row>
    <row r="43" spans="2:102">
      <c r="C43" s="39"/>
    </row>
    <row r="44" spans="2:102">
      <c r="C44" s="39"/>
    </row>
    <row r="45" spans="2:102">
      <c r="C45" s="39"/>
    </row>
  </sheetData>
  <mergeCells count="31">
    <mergeCell ref="CH4:CQ4"/>
    <mergeCell ref="CR4:CX4"/>
    <mergeCell ref="C26:D26"/>
    <mergeCell ref="C25:D25"/>
    <mergeCell ref="AA4:AI4"/>
    <mergeCell ref="AJ4:AS4"/>
    <mergeCell ref="AU4:BD4"/>
    <mergeCell ref="B21:D21"/>
    <mergeCell ref="C22:D22"/>
    <mergeCell ref="C23:D23"/>
    <mergeCell ref="C24:D24"/>
    <mergeCell ref="AT4:AT6"/>
    <mergeCell ref="C4:F4"/>
    <mergeCell ref="G4:P4"/>
    <mergeCell ref="Q4:Z4"/>
    <mergeCell ref="CY4:CY6"/>
    <mergeCell ref="CZ4:CZ6"/>
    <mergeCell ref="F5:F6"/>
    <mergeCell ref="P5:P6"/>
    <mergeCell ref="Z5:Z6"/>
    <mergeCell ref="AI5:AI6"/>
    <mergeCell ref="AS5:AS6"/>
    <mergeCell ref="BD5:BD6"/>
    <mergeCell ref="BN5:BN6"/>
    <mergeCell ref="BX5:BX6"/>
    <mergeCell ref="CG5:CG6"/>
    <mergeCell ref="CQ5:CQ6"/>
    <mergeCell ref="CX5:CX6"/>
    <mergeCell ref="BE4:BN4"/>
    <mergeCell ref="BO4:BX4"/>
    <mergeCell ref="BY4:CG4"/>
  </mergeCells>
  <pageMargins left="0.74803149606299213" right="0.74803149606299213" top="1.3775590551181101" bottom="1.3775590551181101" header="0.98385826771653495" footer="0.98385826771653495"/>
  <pageSetup paperSize="0" fitToWidth="0" fitToHeight="0" orientation="portrait" horizontalDpi="0" verticalDpi="0" copies="0"/>
  <headerFooter alignWithMargins="0"/>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510</TotalTime>
  <Application>Microsoft Excel</Application>
  <DocSecurity>0</DocSecurity>
  <ScaleCrop>false</ScaleCrop>
  <HeadingPairs>
    <vt:vector size="2" baseType="variant">
      <vt:variant>
        <vt:lpstr>Planilhas</vt:lpstr>
      </vt:variant>
      <vt:variant>
        <vt:i4>24</vt:i4>
      </vt:variant>
    </vt:vector>
  </HeadingPairs>
  <TitlesOfParts>
    <vt:vector size="24" baseType="lpstr">
      <vt:lpstr>Projetos</vt:lpstr>
      <vt:lpstr>Projetos_Por_Vereador</vt:lpstr>
      <vt:lpstr>Projetos_área</vt:lpstr>
      <vt:lpstr>Presença</vt:lpstr>
      <vt:lpstr>Uso_da_Tribuna</vt:lpstr>
      <vt:lpstr>Indicações_-_Quantidade</vt:lpstr>
      <vt:lpstr>Indicações</vt:lpstr>
      <vt:lpstr>Requerimentos</vt:lpstr>
      <vt:lpstr>Requerimento_-_Quantidade</vt:lpstr>
      <vt:lpstr>Abraão_da_Mel_Gil</vt:lpstr>
      <vt:lpstr>Adriana_de_Vander</vt:lpstr>
      <vt:lpstr>Bebeto_do_Rio_Seco</vt:lpstr>
      <vt:lpstr>Bruno_Pinheiro</vt:lpstr>
      <vt:lpstr>Drª_Raquel</vt:lpstr>
      <vt:lpstr>Eduardo_Veiga</vt:lpstr>
      <vt:lpstr>Elísia_Rangel</vt:lpstr>
      <vt:lpstr>Evanildo_Ferreira</vt:lpstr>
      <vt:lpstr>Janderson_Aguiar</vt:lpstr>
      <vt:lpstr>Marcel Chagas</vt:lpstr>
      <vt:lpstr>Rodrigo_Borges</vt:lpstr>
      <vt:lpstr>Roger_Gomes</vt:lpstr>
      <vt:lpstr>Taeta</vt:lpstr>
      <vt:lpstr>Mesa_Diretora</vt:lpstr>
      <vt:lpstr>Poder_Executivo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Emídio Fernandes</dc:creator>
  <cp:lastModifiedBy>Emídio Fernandes</cp:lastModifiedBy>
  <cp:revision>359</cp:revision>
  <dcterms:created xsi:type="dcterms:W3CDTF">2019-10-04T19:08:08Z</dcterms:created>
  <dcterms:modified xsi:type="dcterms:W3CDTF">2022-02-04T20:08:44Z</dcterms:modified>
</cp:coreProperties>
</file>